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270"/>
  </bookViews>
  <sheets>
    <sheet name="981004" sheetId="3" r:id="rId1"/>
    <sheet name="980627 (2)" sheetId="2" r:id="rId2"/>
    <sheet name="980627" sheetId="1" r:id="rId3"/>
  </sheets>
  <definedNames>
    <definedName name="_xlnm._FilterDatabase" localSheetId="2" hidden="1">'980627'!$A$3:$N$208</definedName>
    <definedName name="_xlnm._FilterDatabase" localSheetId="1" hidden="1">'980627 (2)'!$A$3:$G$35</definedName>
    <definedName name="_xlnm._FilterDatabase" localSheetId="0" hidden="1">'981004'!$A$3:$I$52</definedName>
    <definedName name="_xlnm.Print_Area" localSheetId="2">'980627'!$A$1:$N$205</definedName>
    <definedName name="_xlnm.Print_Area" localSheetId="1">'980627 (2)'!$A$1:$G$34</definedName>
    <definedName name="_xlnm.Print_Area" localSheetId="0">'981004'!$A$1:$I$52</definedName>
    <definedName name="_xlnm.Print_Titles" localSheetId="2">'980627'!$1:$3</definedName>
    <definedName name="_xlnm.Print_Titles" localSheetId="1">'980627 (2)'!$1:$3</definedName>
    <definedName name="_xlnm.Print_Titles" localSheetId="0">'981004'!$1:$3</definedName>
  </definedNames>
  <calcPr calcId="145621"/>
</workbook>
</file>

<file path=xl/calcChain.xml><?xml version="1.0" encoding="utf-8"?>
<calcChain xmlns="http://schemas.openxmlformats.org/spreadsheetml/2006/main">
  <c r="G35" i="2" l="1"/>
  <c r="L208" i="1"/>
  <c r="M201" i="1"/>
  <c r="D201" i="1"/>
  <c r="E200" i="1"/>
  <c r="I196" i="1" s="1"/>
  <c r="E195" i="1"/>
  <c r="I191" i="1"/>
  <c r="E190" i="1"/>
  <c r="I147" i="1" s="1"/>
  <c r="N147" i="1" s="1"/>
  <c r="E146" i="1"/>
  <c r="I145" i="1"/>
  <c r="E144" i="1"/>
  <c r="I143" i="1"/>
  <c r="E94" i="1"/>
  <c r="E142" i="1" s="1"/>
  <c r="I93" i="1" s="1"/>
  <c r="N93" i="1" s="1"/>
  <c r="E92" i="1"/>
  <c r="I86" i="1"/>
  <c r="E77" i="1"/>
  <c r="E85" i="1" s="1"/>
  <c r="I69" i="1" s="1"/>
  <c r="N69" i="1" s="1"/>
  <c r="E68" i="1"/>
  <c r="I63" i="1"/>
  <c r="E62" i="1"/>
  <c r="I60" i="1"/>
  <c r="E60" i="1"/>
  <c r="E55" i="1"/>
  <c r="E59" i="1" s="1"/>
  <c r="I55" i="1" s="1"/>
  <c r="E53" i="1"/>
  <c r="E54" i="1" s="1"/>
  <c r="I37" i="1" s="1"/>
  <c r="E36" i="1"/>
  <c r="I33" i="1" s="1"/>
  <c r="N34" i="1" s="1"/>
  <c r="E22" i="1"/>
  <c r="E20" i="1"/>
  <c r="E32" i="1" s="1"/>
  <c r="I20" i="1" s="1"/>
  <c r="N20" i="1" s="1"/>
  <c r="E19" i="1"/>
  <c r="I8" i="1" s="1"/>
  <c r="N8" i="1" s="1"/>
  <c r="E7" i="1"/>
  <c r="I4" i="1" s="1"/>
  <c r="I201" i="1" l="1"/>
  <c r="N5" i="1"/>
  <c r="N201" i="1" s="1"/>
  <c r="E201" i="1"/>
  <c r="E205" i="1" l="1"/>
  <c r="E203" i="1"/>
</calcChain>
</file>

<file path=xl/sharedStrings.xml><?xml version="1.0" encoding="utf-8"?>
<sst xmlns="http://schemas.openxmlformats.org/spreadsheetml/2006/main" count="1411" uniqueCount="219">
  <si>
    <t>گزارش انتشار اسناد خزانه در سه ماهه اول سال 1398</t>
  </si>
  <si>
    <t>ارقام به میلیون ریال</t>
  </si>
  <si>
    <t>نوع اوراق مالی اسلامی</t>
  </si>
  <si>
    <t>بند قانونی  تبصره 5</t>
  </si>
  <si>
    <t>نماد معاملاتی</t>
  </si>
  <si>
    <t>مبلغ در دست انتشار
(A)</t>
  </si>
  <si>
    <t>مبلغ تخصیص
(B)</t>
  </si>
  <si>
    <t>شماره نامه تخصیص</t>
  </si>
  <si>
    <t>تاریخ تخصیص</t>
  </si>
  <si>
    <t>ویژگی</t>
  </si>
  <si>
    <t>مانده
(A-B)</t>
  </si>
  <si>
    <t>شماره نامه</t>
  </si>
  <si>
    <t>تاریخ نامه</t>
  </si>
  <si>
    <t>عامل واگذاری</t>
  </si>
  <si>
    <t>رقم سازمان برنامه</t>
  </si>
  <si>
    <t>مغایرت</t>
  </si>
  <si>
    <t>اسناد خزانه اسلامی</t>
  </si>
  <si>
    <t xml:space="preserve">بند (ف) </t>
  </si>
  <si>
    <t>اخزا 801</t>
  </si>
  <si>
    <t>1398/03/21</t>
  </si>
  <si>
    <t>پیوست شماره 1</t>
  </si>
  <si>
    <t>57/64726</t>
  </si>
  <si>
    <t>1398/04/09</t>
  </si>
  <si>
    <t>بانک توسعه تعاون</t>
  </si>
  <si>
    <t>1398/04/23</t>
  </si>
  <si>
    <t>57/88096</t>
  </si>
  <si>
    <t>1398/05/01</t>
  </si>
  <si>
    <t>1398/06/06</t>
  </si>
  <si>
    <t>جمع</t>
  </si>
  <si>
    <t xml:space="preserve">بند (ب) </t>
  </si>
  <si>
    <t>اخزا 802</t>
  </si>
  <si>
    <t>57/96897</t>
  </si>
  <si>
    <t>1398/05/13</t>
  </si>
  <si>
    <t>136327-171655</t>
  </si>
  <si>
    <t>1398/03/20-98/04/05</t>
  </si>
  <si>
    <t>استانی</t>
  </si>
  <si>
    <t>57/88052</t>
  </si>
  <si>
    <t>1398/04/03</t>
  </si>
  <si>
    <t>ردیف متفرقه</t>
  </si>
  <si>
    <t>1398/04/15</t>
  </si>
  <si>
    <t>151484-169678</t>
  </si>
  <si>
    <t>1398/03/27-98/04/05</t>
  </si>
  <si>
    <t>1398/04/25</t>
  </si>
  <si>
    <t>ماده 10</t>
  </si>
  <si>
    <t>1398/04/26</t>
  </si>
  <si>
    <t>1398/05/15</t>
  </si>
  <si>
    <t>نظارت و خزانه ثبت نکرده اند</t>
  </si>
  <si>
    <t>1398/06/17</t>
  </si>
  <si>
    <t xml:space="preserve">بند (ه‍) </t>
  </si>
  <si>
    <t>اخزا 803</t>
  </si>
  <si>
    <t>57/93306</t>
  </si>
  <si>
    <t>1398/05/08</t>
  </si>
  <si>
    <t>141644-152620</t>
  </si>
  <si>
    <t>98/3/22-98/3/28</t>
  </si>
  <si>
    <t>57/87278</t>
  </si>
  <si>
    <t>110559-152620</t>
  </si>
  <si>
    <t>98/3/5-98/3/28</t>
  </si>
  <si>
    <t>متوازن-ردیف متفرقه</t>
  </si>
  <si>
    <t>57/88037</t>
  </si>
  <si>
    <t>1398/04/24</t>
  </si>
  <si>
    <t>ردیف مالی</t>
  </si>
  <si>
    <t>هزینه ای-ردیف متفرقه</t>
  </si>
  <si>
    <t>اخزا 804</t>
  </si>
  <si>
    <t>57/64724</t>
  </si>
  <si>
    <t>57/88095</t>
  </si>
  <si>
    <t>اخزا 805</t>
  </si>
  <si>
    <t>151555-171665</t>
  </si>
  <si>
    <t>1398/03/27-98/04/09</t>
  </si>
  <si>
    <t>57/95973</t>
  </si>
  <si>
    <t>1398/05/12</t>
  </si>
  <si>
    <t>هزینه ای- ردیف متفرقه</t>
  </si>
  <si>
    <t>1398/05/02</t>
  </si>
  <si>
    <t>اقدام شد</t>
  </si>
  <si>
    <t>1398/05/27</t>
  </si>
  <si>
    <t>1398/06/10</t>
  </si>
  <si>
    <t>1398/06/13</t>
  </si>
  <si>
    <t>1398/06/14</t>
  </si>
  <si>
    <t>1398/06/16</t>
  </si>
  <si>
    <t>اخزا 806</t>
  </si>
  <si>
    <t>57/90313</t>
  </si>
  <si>
    <t>1398/05/05</t>
  </si>
  <si>
    <t>1398/06/25</t>
  </si>
  <si>
    <t>اخزا 807</t>
  </si>
  <si>
    <t>57/91747</t>
  </si>
  <si>
    <t>1398/05/07</t>
  </si>
  <si>
    <t>اخزا 808</t>
  </si>
  <si>
    <t>57/88042</t>
  </si>
  <si>
    <t>تملک استانی (اعتبارات خاص)</t>
  </si>
  <si>
    <t>ردیف متفرقه-متوازن</t>
  </si>
  <si>
    <t>1398/05/22</t>
  </si>
  <si>
    <t>اخزا 809</t>
  </si>
  <si>
    <t>57/97571</t>
  </si>
  <si>
    <t>1398/05/14</t>
  </si>
  <si>
    <t>187077-212359</t>
  </si>
  <si>
    <t>1398/04/20</t>
  </si>
  <si>
    <t>136401-224105</t>
  </si>
  <si>
    <t>1398/03/21-1398/04/30</t>
  </si>
  <si>
    <t>208131-224105</t>
  </si>
  <si>
    <t>1398/04/23-1398/04/30</t>
  </si>
  <si>
    <t>208175-224105</t>
  </si>
  <si>
    <t>136337-171655-228139</t>
  </si>
  <si>
    <t>1398/03/20-98/04/05-1398/05/01</t>
  </si>
  <si>
    <t>57/88044</t>
  </si>
  <si>
    <t>259351</t>
  </si>
  <si>
    <t>ماده 12</t>
  </si>
  <si>
    <t>274543</t>
  </si>
  <si>
    <t>اخزا 810</t>
  </si>
  <si>
    <t>136327-171655-212359</t>
  </si>
  <si>
    <t>57/88049</t>
  </si>
  <si>
    <t>57/111842</t>
  </si>
  <si>
    <t>1398/06/05</t>
  </si>
  <si>
    <t>1398/05/19</t>
  </si>
  <si>
    <t>1398/06/12</t>
  </si>
  <si>
    <t>اخزا 811</t>
  </si>
  <si>
    <t>147239-152620-171665-188879</t>
  </si>
  <si>
    <t>98/3/26-98/3/28</t>
  </si>
  <si>
    <t>57/87268</t>
  </si>
  <si>
    <t>1398/03/26</t>
  </si>
  <si>
    <t>57/92776</t>
  </si>
  <si>
    <t>1398/04/10</t>
  </si>
  <si>
    <t>1398/04/17</t>
  </si>
  <si>
    <t xml:space="preserve">ماده 10  </t>
  </si>
  <si>
    <t xml:space="preserve">ماده 10 </t>
  </si>
  <si>
    <t>57/99994</t>
  </si>
  <si>
    <t>1398/05/16</t>
  </si>
  <si>
    <t>1398/04/18</t>
  </si>
  <si>
    <t>اخزا 812</t>
  </si>
  <si>
    <t>217412-224617</t>
  </si>
  <si>
    <t>1398/04/30-1398/04/26</t>
  </si>
  <si>
    <t>هزینه ای- ماده 10 و12</t>
  </si>
  <si>
    <t>57/93401</t>
  </si>
  <si>
    <t>اخزا 813</t>
  </si>
  <si>
    <t>136397-151452</t>
  </si>
  <si>
    <t>1398/03/27</t>
  </si>
  <si>
    <t>57/68857</t>
  </si>
  <si>
    <t>1398/04/12</t>
  </si>
  <si>
    <t xml:space="preserve"> بانک ملی ایران</t>
  </si>
  <si>
    <t>اخزا 814</t>
  </si>
  <si>
    <t>57/95967</t>
  </si>
  <si>
    <t>1398/4/23</t>
  </si>
  <si>
    <t>57/87273</t>
  </si>
  <si>
    <t>متوازن - ردیف متفرقه</t>
  </si>
  <si>
    <t>57/88040</t>
  </si>
  <si>
    <t>اخزا 815</t>
  </si>
  <si>
    <t xml:space="preserve"> استانی</t>
  </si>
  <si>
    <t>57/88054</t>
  </si>
  <si>
    <t>57/89176</t>
  </si>
  <si>
    <t>اخزا 816</t>
  </si>
  <si>
    <t>57/114911</t>
  </si>
  <si>
    <t>57/114912</t>
  </si>
  <si>
    <t>1398/06/11</t>
  </si>
  <si>
    <t xml:space="preserve"> نظارت بر اجرای بودجه</t>
  </si>
  <si>
    <t>مغایرت با نظارت بر اجرای بودجه</t>
  </si>
  <si>
    <t>پرداختی خزانه</t>
  </si>
  <si>
    <t>مغایرت با خزانه</t>
  </si>
  <si>
    <t>بانک ملی ایران</t>
  </si>
  <si>
    <t>57/118877</t>
  </si>
  <si>
    <t>57/118917</t>
  </si>
  <si>
    <t>57/126927</t>
  </si>
  <si>
    <t>1398/06/27</t>
  </si>
  <si>
    <t>مبلغ انتشار (میلیون ریال)</t>
  </si>
  <si>
    <t>گزارش مشخصات  اسناد خزانه  اسلامی منتشره در سال 1398 و مکاتبات مربوط به سهمیه های اعلامی به عامل واگذاری تا تاریخ 1398/06/31</t>
  </si>
  <si>
    <t>57/135947</t>
  </si>
  <si>
    <t>1398/07/08</t>
  </si>
  <si>
    <t>57/166344</t>
  </si>
  <si>
    <t>57/153789</t>
  </si>
  <si>
    <t>1398/08/04</t>
  </si>
  <si>
    <t>57/133806</t>
  </si>
  <si>
    <t>1398/07/06</t>
  </si>
  <si>
    <t>57/166752</t>
  </si>
  <si>
    <t>1398/08/26</t>
  </si>
  <si>
    <t>57/155441</t>
  </si>
  <si>
    <t>1398/08/06</t>
  </si>
  <si>
    <t>57/152549</t>
  </si>
  <si>
    <t>1398/08/01</t>
  </si>
  <si>
    <t>57/154063</t>
  </si>
  <si>
    <t>57/153793</t>
  </si>
  <si>
    <t>تاریخ انتشار</t>
  </si>
  <si>
    <t>تاریخ سررسید</t>
  </si>
  <si>
    <t>1398/03/18</t>
  </si>
  <si>
    <t>1399/04/23</t>
  </si>
  <si>
    <t>1398/04/06</t>
  </si>
  <si>
    <t>1398/08/25</t>
  </si>
  <si>
    <t>1398/09/30</t>
  </si>
  <si>
    <t>57/191821</t>
  </si>
  <si>
    <t>57/191831</t>
  </si>
  <si>
    <t>57/192526</t>
  </si>
  <si>
    <t>1398/10/01</t>
  </si>
  <si>
    <t>57/191324</t>
  </si>
  <si>
    <t>57/190765</t>
  </si>
  <si>
    <t>1398/09/27</t>
  </si>
  <si>
    <t>اخزا 817</t>
  </si>
  <si>
    <t>57/190762</t>
  </si>
  <si>
    <t>13987/09/27</t>
  </si>
  <si>
    <t>اخزا 818</t>
  </si>
  <si>
    <t>57/190773</t>
  </si>
  <si>
    <t>57/191829</t>
  </si>
  <si>
    <t>57/191830</t>
  </si>
  <si>
    <t>1399/05/21</t>
  </si>
  <si>
    <t>1400/04/21</t>
  </si>
  <si>
    <t>1400/04/22</t>
  </si>
  <si>
    <t>1400/05/19</t>
  </si>
  <si>
    <t>1400/07/19</t>
  </si>
  <si>
    <t>1400/08/17</t>
  </si>
  <si>
    <t>1400/09/23</t>
  </si>
  <si>
    <t>1400/10/06</t>
  </si>
  <si>
    <t>1400/10/13</t>
  </si>
  <si>
    <t>1400/11/11</t>
  </si>
  <si>
    <t>1401/02/19</t>
  </si>
  <si>
    <t>1401/04/06</t>
  </si>
  <si>
    <t>1398/05/03</t>
  </si>
  <si>
    <t>1401/05/03</t>
  </si>
  <si>
    <t>1398/08/12</t>
  </si>
  <si>
    <t>1401/05/12</t>
  </si>
  <si>
    <t>1398/08/14</t>
  </si>
  <si>
    <t>1401/06/14</t>
  </si>
  <si>
    <t>1399/04/30</t>
  </si>
  <si>
    <t>1401/03/18</t>
  </si>
  <si>
    <t>گزارش مشخصات  اسناد خزانه  اسلامی منتشره در سال 1398 و مکاتبات مربوط به سهمیه های اعلامی به عامل واگذاری تا تاریخ 1398/10/1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</si>
</sst>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B Titr"/>
      <charset val="178"/>
    </font>
    <font>
      <b/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2"/>
      <color theme="1"/>
      <name val="B Titr"/>
      <charset val="178"/>
    </font>
    <font>
      <b/>
      <sz val="14"/>
      <color rgb="FF000000"/>
      <name val="B Zar"/>
      <charset val="178"/>
    </font>
    <font>
      <b/>
      <sz val="14"/>
      <name val="B Zar"/>
      <charset val="178"/>
    </font>
    <font>
      <b/>
      <sz val="16"/>
      <color theme="1"/>
      <name val="Calibri"/>
      <family val="2"/>
      <scheme val="minor"/>
    </font>
    <font>
      <b/>
      <sz val="16"/>
      <color theme="1"/>
      <name val="B Zar"/>
      <charset val="178"/>
    </font>
    <font>
      <sz val="12"/>
      <color theme="1"/>
      <name val="B Titr"/>
      <charset val="178"/>
    </font>
    <font>
      <sz val="14"/>
      <color theme="1"/>
      <name val="B Titr"/>
      <charset val="17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 readingOrder="2"/>
    </xf>
    <xf numFmtId="0" fontId="6" fillId="3" borderId="4" xfId="0" applyFont="1" applyFill="1" applyBorder="1" applyAlignment="1">
      <alignment horizontal="center" vertical="center" readingOrder="2"/>
    </xf>
    <xf numFmtId="3" fontId="6" fillId="3" borderId="4" xfId="0" applyNumberFormat="1" applyFont="1" applyFill="1" applyBorder="1" applyAlignment="1">
      <alignment horizontal="center" vertical="center" readingOrder="1"/>
    </xf>
    <xf numFmtId="0" fontId="6" fillId="3" borderId="4" xfId="0" applyFont="1" applyFill="1" applyBorder="1" applyAlignment="1">
      <alignment horizontal="center" vertical="center" readingOrder="1"/>
    </xf>
    <xf numFmtId="3" fontId="6" fillId="3" borderId="5" xfId="0" applyNumberFormat="1" applyFont="1" applyFill="1" applyBorder="1" applyAlignment="1">
      <alignment horizontal="center" vertical="center" readingOrder="1"/>
    </xf>
    <xf numFmtId="0" fontId="6" fillId="3" borderId="7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readingOrder="2"/>
    </xf>
    <xf numFmtId="3" fontId="6" fillId="3" borderId="7" xfId="0" applyNumberFormat="1" applyFont="1" applyFill="1" applyBorder="1" applyAlignment="1">
      <alignment horizontal="center" vertical="center" readingOrder="1"/>
    </xf>
    <xf numFmtId="0" fontId="6" fillId="3" borderId="7" xfId="0" applyFont="1" applyFill="1" applyBorder="1" applyAlignment="1">
      <alignment horizontal="center" vertical="center" readingOrder="1"/>
    </xf>
    <xf numFmtId="3" fontId="6" fillId="5" borderId="7" xfId="0" applyNumberFormat="1" applyFont="1" applyFill="1" applyBorder="1" applyAlignment="1">
      <alignment horizontal="center" vertical="center" readingOrder="1"/>
    </xf>
    <xf numFmtId="3" fontId="6" fillId="5" borderId="10" xfId="0" applyNumberFormat="1" applyFont="1" applyFill="1" applyBorder="1" applyAlignment="1">
      <alignment horizontal="center" vertical="center" readingOrder="1"/>
    </xf>
    <xf numFmtId="3" fontId="6" fillId="4" borderId="9" xfId="0" applyNumberFormat="1" applyFont="1" applyFill="1" applyBorder="1" applyAlignment="1">
      <alignment horizontal="center" vertical="center" readingOrder="1"/>
    </xf>
    <xf numFmtId="0" fontId="6" fillId="3" borderId="7" xfId="0" applyFont="1" applyFill="1" applyBorder="1" applyAlignment="1">
      <alignment vertical="center" readingOrder="1"/>
    </xf>
    <xf numFmtId="3" fontId="6" fillId="3" borderId="7" xfId="0" applyNumberFormat="1" applyFont="1" applyFill="1" applyBorder="1" applyAlignment="1">
      <alignment vertical="center" readingOrder="1"/>
    </xf>
    <xf numFmtId="3" fontId="6" fillId="4" borderId="7" xfId="0" applyNumberFormat="1" applyFont="1" applyFill="1" applyBorder="1" applyAlignment="1">
      <alignment horizontal="center" vertical="center" readingOrder="1"/>
    </xf>
    <xf numFmtId="3" fontId="6" fillId="3" borderId="10" xfId="0" applyNumberFormat="1" applyFont="1" applyFill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readingOrder="2"/>
    </xf>
    <xf numFmtId="3" fontId="6" fillId="0" borderId="7" xfId="0" applyNumberFormat="1" applyFont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readingOrder="1"/>
    </xf>
    <xf numFmtId="0" fontId="6" fillId="5" borderId="7" xfId="0" applyFont="1" applyFill="1" applyBorder="1" applyAlignment="1">
      <alignment horizontal="center" vertical="center" readingOrder="1"/>
    </xf>
    <xf numFmtId="0" fontId="0" fillId="4" borderId="7" xfId="0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readingOrder="1"/>
    </xf>
    <xf numFmtId="3" fontId="6" fillId="6" borderId="7" xfId="0" applyNumberFormat="1" applyFont="1" applyFill="1" applyBorder="1" applyAlignment="1">
      <alignment horizontal="center" vertical="center" readingOrder="1"/>
    </xf>
    <xf numFmtId="0" fontId="6" fillId="6" borderId="7" xfId="0" applyFont="1" applyFill="1" applyBorder="1" applyAlignment="1">
      <alignment horizontal="center" vertical="center" readingOrder="1"/>
    </xf>
    <xf numFmtId="0" fontId="3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vertical="center" readingOrder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7" borderId="7" xfId="0" applyFont="1" applyFill="1" applyBorder="1" applyAlignment="1">
      <alignment horizontal="center" vertical="center" wrapText="1" readingOrder="2"/>
    </xf>
    <xf numFmtId="0" fontId="6" fillId="7" borderId="7" xfId="0" applyFont="1" applyFill="1" applyBorder="1" applyAlignment="1">
      <alignment horizontal="center" vertical="center" readingOrder="2"/>
    </xf>
    <xf numFmtId="3" fontId="6" fillId="7" borderId="7" xfId="0" applyNumberFormat="1" applyFont="1" applyFill="1" applyBorder="1" applyAlignment="1">
      <alignment horizontal="center" vertical="center" readingOrder="1"/>
    </xf>
    <xf numFmtId="0" fontId="6" fillId="7" borderId="7" xfId="0" applyFont="1" applyFill="1" applyBorder="1" applyAlignment="1">
      <alignment horizontal="center" vertical="center" readingOrder="1"/>
    </xf>
    <xf numFmtId="0" fontId="6" fillId="7" borderId="7" xfId="0" applyFont="1" applyFill="1" applyBorder="1" applyAlignment="1">
      <alignment vertical="center" wrapText="1" readingOrder="2"/>
    </xf>
    <xf numFmtId="0" fontId="6" fillId="3" borderId="7" xfId="0" applyFont="1" applyFill="1" applyBorder="1" applyAlignment="1">
      <alignment vertical="center" wrapText="1" readingOrder="2"/>
    </xf>
    <xf numFmtId="0" fontId="6" fillId="8" borderId="7" xfId="0" applyFont="1" applyFill="1" applyBorder="1" applyAlignment="1">
      <alignment horizontal="center" vertical="center" wrapText="1" readingOrder="2"/>
    </xf>
    <xf numFmtId="0" fontId="6" fillId="8" borderId="7" xfId="0" applyFont="1" applyFill="1" applyBorder="1" applyAlignment="1">
      <alignment horizontal="center" vertical="center" readingOrder="2"/>
    </xf>
    <xf numFmtId="3" fontId="6" fillId="8" borderId="7" xfId="0" applyNumberFormat="1" applyFont="1" applyFill="1" applyBorder="1" applyAlignment="1">
      <alignment horizontal="center" vertical="center" readingOrder="1"/>
    </xf>
    <xf numFmtId="0" fontId="6" fillId="8" borderId="7" xfId="0" applyFont="1" applyFill="1" applyBorder="1" applyAlignment="1">
      <alignment horizontal="center" vertical="center" readingOrder="1"/>
    </xf>
    <xf numFmtId="164" fontId="0" fillId="4" borderId="7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5" borderId="7" xfId="1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vertical="center" wrapText="1" readingOrder="2"/>
    </xf>
    <xf numFmtId="164" fontId="0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9" borderId="7" xfId="0" applyFont="1" applyFill="1" applyBorder="1" applyAlignment="1">
      <alignment horizontal="center" vertical="center" wrapText="1" readingOrder="2"/>
    </xf>
    <xf numFmtId="0" fontId="6" fillId="9" borderId="7" xfId="0" applyFont="1" applyFill="1" applyBorder="1" applyAlignment="1">
      <alignment horizontal="center" vertical="center" readingOrder="2"/>
    </xf>
    <xf numFmtId="3" fontId="6" fillId="9" borderId="7" xfId="0" applyNumberFormat="1" applyFont="1" applyFill="1" applyBorder="1" applyAlignment="1">
      <alignment horizontal="center" vertical="center" readingOrder="1"/>
    </xf>
    <xf numFmtId="0" fontId="6" fillId="9" borderId="7" xfId="0" applyFont="1" applyFill="1" applyBorder="1" applyAlignment="1">
      <alignment horizontal="center" vertical="center" readingOrder="1"/>
    </xf>
    <xf numFmtId="0" fontId="6" fillId="6" borderId="7" xfId="0" applyNumberFormat="1" applyFont="1" applyFill="1" applyBorder="1" applyAlignment="1">
      <alignment horizontal="center" vertical="center" readingOrder="1"/>
    </xf>
    <xf numFmtId="0" fontId="6" fillId="9" borderId="7" xfId="0" applyFont="1" applyFill="1" applyBorder="1" applyAlignment="1">
      <alignment vertical="center" wrapText="1" readingOrder="2"/>
    </xf>
    <xf numFmtId="0" fontId="6" fillId="10" borderId="7" xfId="0" applyFont="1" applyFill="1" applyBorder="1" applyAlignment="1">
      <alignment horizontal="center" vertical="center" wrapText="1" readingOrder="2"/>
    </xf>
    <xf numFmtId="0" fontId="6" fillId="10" borderId="7" xfId="0" applyFont="1" applyFill="1" applyBorder="1" applyAlignment="1">
      <alignment horizontal="center" vertical="center" readingOrder="2"/>
    </xf>
    <xf numFmtId="3" fontId="6" fillId="10" borderId="7" xfId="0" applyNumberFormat="1" applyFont="1" applyFill="1" applyBorder="1" applyAlignment="1">
      <alignment horizontal="center" vertical="center" readingOrder="1"/>
    </xf>
    <xf numFmtId="0" fontId="6" fillId="10" borderId="7" xfId="0" applyFont="1" applyFill="1" applyBorder="1" applyAlignment="1">
      <alignment horizontal="center" vertical="center" readingOrder="1"/>
    </xf>
    <xf numFmtId="0" fontId="6" fillId="10" borderId="7" xfId="0" applyFont="1" applyFill="1" applyBorder="1" applyAlignment="1">
      <alignment vertical="center" wrapText="1" readingOrder="2"/>
    </xf>
    <xf numFmtId="0" fontId="6" fillId="11" borderId="7" xfId="0" applyFont="1" applyFill="1" applyBorder="1" applyAlignment="1">
      <alignment horizontal="center" vertical="center" wrapText="1" readingOrder="2"/>
    </xf>
    <xf numFmtId="0" fontId="6" fillId="11" borderId="7" xfId="0" applyFont="1" applyFill="1" applyBorder="1" applyAlignment="1">
      <alignment horizontal="center" vertical="center" readingOrder="2"/>
    </xf>
    <xf numFmtId="3" fontId="6" fillId="11" borderId="7" xfId="0" applyNumberFormat="1" applyFont="1" applyFill="1" applyBorder="1" applyAlignment="1">
      <alignment horizontal="center" vertical="center" readingOrder="1"/>
    </xf>
    <xf numFmtId="0" fontId="6" fillId="11" borderId="7" xfId="0" applyFont="1" applyFill="1" applyBorder="1" applyAlignment="1">
      <alignment horizontal="center" vertical="center" readingOrder="1"/>
    </xf>
    <xf numFmtId="0" fontId="6" fillId="11" borderId="7" xfId="0" applyFont="1" applyFill="1" applyBorder="1" applyAlignment="1">
      <alignment vertical="center" wrapText="1" readingOrder="2"/>
    </xf>
    <xf numFmtId="49" fontId="6" fillId="9" borderId="7" xfId="0" applyNumberFormat="1" applyFont="1" applyFill="1" applyBorder="1" applyAlignment="1">
      <alignment horizontal="center" vertical="center" readingOrder="1"/>
    </xf>
    <xf numFmtId="49" fontId="6" fillId="6" borderId="7" xfId="0" applyNumberFormat="1" applyFont="1" applyFill="1" applyBorder="1" applyAlignment="1">
      <alignment horizontal="center" vertical="center" readingOrder="1"/>
    </xf>
    <xf numFmtId="0" fontId="6" fillId="12" borderId="7" xfId="0" applyFont="1" applyFill="1" applyBorder="1" applyAlignment="1">
      <alignment horizontal="center" vertical="center" wrapText="1" readingOrder="2"/>
    </xf>
    <xf numFmtId="0" fontId="6" fillId="12" borderId="7" xfId="0" applyFont="1" applyFill="1" applyBorder="1" applyAlignment="1">
      <alignment horizontal="center" vertical="center" readingOrder="2"/>
    </xf>
    <xf numFmtId="3" fontId="6" fillId="12" borderId="7" xfId="0" applyNumberFormat="1" applyFont="1" applyFill="1" applyBorder="1" applyAlignment="1">
      <alignment horizontal="center" vertical="center" readingOrder="1"/>
    </xf>
    <xf numFmtId="0" fontId="6" fillId="12" borderId="7" xfId="0" applyFont="1" applyFill="1" applyBorder="1" applyAlignment="1">
      <alignment horizontal="center" vertical="center" readingOrder="1"/>
    </xf>
    <xf numFmtId="3" fontId="6" fillId="12" borderId="10" xfId="0" applyNumberFormat="1" applyFont="1" applyFill="1" applyBorder="1" applyAlignment="1">
      <alignment horizontal="center" vertical="center" readingOrder="1"/>
    </xf>
    <xf numFmtId="3" fontId="7" fillId="6" borderId="7" xfId="0" applyNumberFormat="1" applyFont="1" applyFill="1" applyBorder="1" applyAlignment="1">
      <alignment horizontal="center" vertical="center" readingOrder="1"/>
    </xf>
    <xf numFmtId="0" fontId="7" fillId="6" borderId="7" xfId="0" applyFont="1" applyFill="1" applyBorder="1" applyAlignment="1">
      <alignment horizontal="center" vertical="center" readingOrder="1"/>
    </xf>
    <xf numFmtId="0" fontId="6" fillId="12" borderId="7" xfId="0" applyFont="1" applyFill="1" applyBorder="1" applyAlignment="1">
      <alignment vertical="center" wrapText="1" readingOrder="2"/>
    </xf>
    <xf numFmtId="49" fontId="6" fillId="5" borderId="7" xfId="0" applyNumberFormat="1" applyFont="1" applyFill="1" applyBorder="1" applyAlignment="1">
      <alignment horizontal="center" vertical="center" readingOrder="1"/>
    </xf>
    <xf numFmtId="3" fontId="6" fillId="8" borderId="10" xfId="0" applyNumberFormat="1" applyFont="1" applyFill="1" applyBorder="1" applyAlignment="1">
      <alignment horizontal="center" vertical="center" readingOrder="1"/>
    </xf>
    <xf numFmtId="0" fontId="6" fillId="13" borderId="7" xfId="0" applyFont="1" applyFill="1" applyBorder="1" applyAlignment="1">
      <alignment horizontal="center" vertical="center" wrapText="1" readingOrder="2"/>
    </xf>
    <xf numFmtId="0" fontId="6" fillId="13" borderId="7" xfId="0" applyFont="1" applyFill="1" applyBorder="1" applyAlignment="1">
      <alignment horizontal="center" vertical="center" readingOrder="2"/>
    </xf>
    <xf numFmtId="3" fontId="6" fillId="13" borderId="7" xfId="0" applyNumberFormat="1" applyFont="1" applyFill="1" applyBorder="1" applyAlignment="1">
      <alignment horizontal="center" vertical="center" readingOrder="1"/>
    </xf>
    <xf numFmtId="0" fontId="6" fillId="13" borderId="7" xfId="0" applyFont="1" applyFill="1" applyBorder="1" applyAlignment="1">
      <alignment horizontal="center" vertical="center" readingOrder="1"/>
    </xf>
    <xf numFmtId="0" fontId="6" fillId="13" borderId="7" xfId="0" applyFont="1" applyFill="1" applyBorder="1" applyAlignment="1">
      <alignment vertical="center" wrapText="1" readingOrder="2"/>
    </xf>
    <xf numFmtId="0" fontId="6" fillId="14" borderId="7" xfId="0" applyFont="1" applyFill="1" applyBorder="1" applyAlignment="1">
      <alignment horizontal="center" vertical="center" wrapText="1" readingOrder="2"/>
    </xf>
    <xf numFmtId="0" fontId="6" fillId="14" borderId="7" xfId="0" applyFont="1" applyFill="1" applyBorder="1" applyAlignment="1">
      <alignment horizontal="center" vertical="center" readingOrder="2"/>
    </xf>
    <xf numFmtId="3" fontId="6" fillId="14" borderId="7" xfId="0" applyNumberFormat="1" applyFont="1" applyFill="1" applyBorder="1" applyAlignment="1">
      <alignment horizontal="center" vertical="center" readingOrder="1"/>
    </xf>
    <xf numFmtId="0" fontId="6" fillId="14" borderId="7" xfId="0" applyFont="1" applyFill="1" applyBorder="1" applyAlignment="1">
      <alignment horizontal="center" vertical="center" readingOrder="1"/>
    </xf>
    <xf numFmtId="0" fontId="6" fillId="14" borderId="7" xfId="0" applyFont="1" applyFill="1" applyBorder="1" applyAlignment="1">
      <alignment vertical="center" wrapText="1" readingOrder="2"/>
    </xf>
    <xf numFmtId="3" fontId="0" fillId="0" borderId="7" xfId="0" applyNumberFormat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 vertical="center" wrapText="1" readingOrder="2"/>
    </xf>
    <xf numFmtId="0" fontId="6" fillId="15" borderId="7" xfId="0" applyFont="1" applyFill="1" applyBorder="1" applyAlignment="1">
      <alignment horizontal="center" vertical="center" readingOrder="2"/>
    </xf>
    <xf numFmtId="3" fontId="6" fillId="15" borderId="7" xfId="0" applyNumberFormat="1" applyFont="1" applyFill="1" applyBorder="1" applyAlignment="1">
      <alignment horizontal="center" vertical="center" readingOrder="1"/>
    </xf>
    <xf numFmtId="0" fontId="6" fillId="15" borderId="7" xfId="0" applyFont="1" applyFill="1" applyBorder="1" applyAlignment="1">
      <alignment horizontal="center" vertical="center" readingOrder="1"/>
    </xf>
    <xf numFmtId="0" fontId="6" fillId="15" borderId="12" xfId="0" applyFont="1" applyFill="1" applyBorder="1" applyAlignment="1">
      <alignment vertical="center" wrapText="1" readingOrder="2"/>
    </xf>
    <xf numFmtId="0" fontId="6" fillId="15" borderId="12" xfId="0" applyFont="1" applyFill="1" applyBorder="1" applyAlignment="1">
      <alignment horizontal="center" vertical="center" wrapText="1" readingOrder="2"/>
    </xf>
    <xf numFmtId="3" fontId="6" fillId="15" borderId="12" xfId="0" applyNumberFormat="1" applyFont="1" applyFill="1" applyBorder="1" applyAlignment="1">
      <alignment horizontal="center" vertical="center" readingOrder="1"/>
    </xf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6" fillId="16" borderId="7" xfId="0" applyFont="1" applyFill="1" applyBorder="1" applyAlignment="1">
      <alignment horizontal="center" vertical="center" wrapText="1" readingOrder="2"/>
    </xf>
    <xf numFmtId="0" fontId="6" fillId="16" borderId="7" xfId="0" applyFont="1" applyFill="1" applyBorder="1" applyAlignment="1">
      <alignment horizontal="center" vertical="center" readingOrder="2"/>
    </xf>
    <xf numFmtId="3" fontId="6" fillId="16" borderId="7" xfId="0" applyNumberFormat="1" applyFont="1" applyFill="1" applyBorder="1" applyAlignment="1">
      <alignment horizontal="center" vertical="center" readingOrder="1"/>
    </xf>
    <xf numFmtId="0" fontId="6" fillId="16" borderId="7" xfId="0" applyFont="1" applyFill="1" applyBorder="1" applyAlignment="1">
      <alignment horizontal="center" vertical="center" readingOrder="1"/>
    </xf>
    <xf numFmtId="0" fontId="6" fillId="16" borderId="12" xfId="0" applyFont="1" applyFill="1" applyBorder="1" applyAlignment="1">
      <alignment vertical="center" wrapText="1" readingOrder="2"/>
    </xf>
    <xf numFmtId="0" fontId="6" fillId="16" borderId="12" xfId="0" applyFont="1" applyFill="1" applyBorder="1" applyAlignment="1">
      <alignment horizontal="center" vertical="center" wrapText="1" readingOrder="2"/>
    </xf>
    <xf numFmtId="3" fontId="6" fillId="16" borderId="12" xfId="0" applyNumberFormat="1" applyFont="1" applyFill="1" applyBorder="1" applyAlignment="1">
      <alignment horizontal="center" vertical="center" wrapText="1" readingOrder="2"/>
    </xf>
    <xf numFmtId="3" fontId="6" fillId="16" borderId="12" xfId="0" applyNumberFormat="1" applyFont="1" applyFill="1" applyBorder="1" applyAlignment="1">
      <alignment horizontal="center" vertical="center" readingOrder="1"/>
    </xf>
    <xf numFmtId="0" fontId="0" fillId="16" borderId="12" xfId="0" applyFill="1" applyBorder="1" applyAlignment="1">
      <alignment horizontal="center"/>
    </xf>
    <xf numFmtId="0" fontId="3" fillId="16" borderId="12" xfId="0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 vertical="center" readingOrder="1"/>
    </xf>
    <xf numFmtId="0" fontId="6" fillId="2" borderId="15" xfId="0" applyFont="1" applyFill="1" applyBorder="1" applyAlignment="1">
      <alignment horizontal="center" vertical="center" readingOrder="1"/>
    </xf>
    <xf numFmtId="3" fontId="6" fillId="2" borderId="16" xfId="0" applyNumberFormat="1" applyFont="1" applyFill="1" applyBorder="1" applyAlignment="1">
      <alignment horizontal="center" vertical="center" readingOrder="1"/>
    </xf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49" fontId="6" fillId="4" borderId="7" xfId="0" applyNumberFormat="1" applyFont="1" applyFill="1" applyBorder="1" applyAlignment="1">
      <alignment horizontal="center" vertical="center" readingOrder="1"/>
    </xf>
    <xf numFmtId="3" fontId="6" fillId="4" borderId="7" xfId="0" applyNumberFormat="1" applyFont="1" applyFill="1" applyBorder="1" applyAlignment="1">
      <alignment horizontal="center" vertical="center" readingOrder="1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readingOrder="2"/>
    </xf>
    <xf numFmtId="0" fontId="5" fillId="2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readingOrder="2"/>
    </xf>
    <xf numFmtId="3" fontId="6" fillId="4" borderId="7" xfId="0" applyNumberFormat="1" applyFont="1" applyFill="1" applyBorder="1" applyAlignment="1">
      <alignment horizontal="center" vertical="center" readingOrder="1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readingOrder="2"/>
    </xf>
    <xf numFmtId="3" fontId="6" fillId="4" borderId="11" xfId="0" applyNumberFormat="1" applyFont="1" applyFill="1" applyBorder="1" applyAlignment="1">
      <alignment horizontal="center" vertical="center" wrapText="1" readingOrder="2"/>
    </xf>
    <xf numFmtId="3" fontId="6" fillId="4" borderId="8" xfId="0" applyNumberFormat="1" applyFont="1" applyFill="1" applyBorder="1" applyAlignment="1">
      <alignment horizontal="center" vertical="center" wrapText="1" readingOrder="2"/>
    </xf>
    <xf numFmtId="3" fontId="6" fillId="4" borderId="9" xfId="0" applyNumberFormat="1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readingOrder="2"/>
    </xf>
    <xf numFmtId="3" fontId="6" fillId="4" borderId="11" xfId="0" applyNumberFormat="1" applyFont="1" applyFill="1" applyBorder="1" applyAlignment="1">
      <alignment horizontal="center" vertical="center" readingOrder="1"/>
    </xf>
    <xf numFmtId="3" fontId="6" fillId="4" borderId="7" xfId="0" applyNumberFormat="1" applyFont="1" applyFill="1" applyBorder="1" applyAlignment="1">
      <alignment horizontal="center" vertical="center" readingOrder="1"/>
    </xf>
    <xf numFmtId="0" fontId="6" fillId="4" borderId="12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readingOrder="2"/>
    </xf>
    <xf numFmtId="3" fontId="6" fillId="4" borderId="12" xfId="0" applyNumberFormat="1" applyFont="1" applyFill="1" applyBorder="1" applyAlignment="1">
      <alignment horizontal="center" vertical="center" readingOrder="1"/>
    </xf>
    <xf numFmtId="0" fontId="6" fillId="4" borderId="12" xfId="0" applyFont="1" applyFill="1" applyBorder="1" applyAlignment="1">
      <alignment horizontal="center" vertical="center" readingOrder="1"/>
    </xf>
    <xf numFmtId="3" fontId="6" fillId="4" borderId="11" xfId="0" applyNumberFormat="1" applyFont="1" applyFill="1" applyBorder="1" applyAlignment="1">
      <alignment horizontal="center" vertical="center" readingOrder="1"/>
    </xf>
    <xf numFmtId="3" fontId="6" fillId="4" borderId="9" xfId="0" applyNumberFormat="1" applyFont="1" applyFill="1" applyBorder="1" applyAlignment="1">
      <alignment horizontal="center" vertical="center" readingOrder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 wrapText="1" readingOrder="2"/>
    </xf>
    <xf numFmtId="3" fontId="6" fillId="4" borderId="8" xfId="0" applyNumberFormat="1" applyFont="1" applyFill="1" applyBorder="1" applyAlignment="1">
      <alignment horizontal="center" vertical="center" wrapText="1" readingOrder="2"/>
    </xf>
    <xf numFmtId="3" fontId="6" fillId="4" borderId="9" xfId="0" applyNumberFormat="1" applyFont="1" applyFill="1" applyBorder="1" applyAlignment="1">
      <alignment horizontal="center" vertical="center" wrapText="1" readingOrder="2"/>
    </xf>
    <xf numFmtId="3" fontId="6" fillId="4" borderId="8" xfId="0" applyNumberFormat="1" applyFont="1" applyFill="1" applyBorder="1" applyAlignment="1">
      <alignment horizontal="center" vertical="center" readingOrder="1"/>
    </xf>
    <xf numFmtId="3" fontId="6" fillId="4" borderId="22" xfId="0" applyNumberFormat="1" applyFont="1" applyFill="1" applyBorder="1" applyAlignment="1">
      <alignment horizontal="center" vertical="center" readingOrder="1"/>
    </xf>
    <xf numFmtId="3" fontId="6" fillId="4" borderId="23" xfId="0" applyNumberFormat="1" applyFont="1" applyFill="1" applyBorder="1" applyAlignment="1">
      <alignment horizontal="center" vertical="center" readingOrder="1"/>
    </xf>
    <xf numFmtId="3" fontId="6" fillId="4" borderId="18" xfId="0" applyNumberFormat="1" applyFont="1" applyFill="1" applyBorder="1" applyAlignment="1">
      <alignment horizontal="center" vertical="center" readingOrder="1"/>
    </xf>
    <xf numFmtId="3" fontId="6" fillId="4" borderId="10" xfId="0" applyNumberFormat="1" applyFont="1" applyFill="1" applyBorder="1" applyAlignment="1">
      <alignment horizontal="center" vertical="center" readingOrder="1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9" xfId="0" applyFont="1" applyFill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readingOrder="2"/>
    </xf>
    <xf numFmtId="0" fontId="6" fillId="4" borderId="9" xfId="0" applyFont="1" applyFill="1" applyBorder="1" applyAlignment="1">
      <alignment horizontal="center" vertical="center" readingOrder="2"/>
    </xf>
    <xf numFmtId="0" fontId="6" fillId="4" borderId="7" xfId="0" applyFont="1" applyFill="1" applyBorder="1" applyAlignment="1">
      <alignment horizontal="center" vertical="center" wrapText="1" readingOrder="2"/>
    </xf>
    <xf numFmtId="3" fontId="6" fillId="4" borderId="7" xfId="0" applyNumberFormat="1" applyFont="1" applyFill="1" applyBorder="1" applyAlignment="1">
      <alignment horizontal="center" vertical="center" readingOrder="1"/>
    </xf>
    <xf numFmtId="0" fontId="6" fillId="4" borderId="8" xfId="0" applyFont="1" applyFill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readingOrder="2"/>
    </xf>
    <xf numFmtId="0" fontId="6" fillId="4" borderId="8" xfId="0" applyFont="1" applyFill="1" applyBorder="1" applyAlignment="1">
      <alignment horizontal="center" vertical="center" readingOrder="2"/>
    </xf>
    <xf numFmtId="0" fontId="6" fillId="4" borderId="20" xfId="0" applyFont="1" applyFill="1" applyBorder="1" applyAlignment="1">
      <alignment horizontal="center" vertical="center" wrapText="1" readingOrder="2"/>
    </xf>
    <xf numFmtId="0" fontId="10" fillId="17" borderId="19" xfId="0" applyFont="1" applyFill="1" applyBorder="1" applyAlignment="1">
      <alignment horizontal="center" vertical="center"/>
    </xf>
    <xf numFmtId="0" fontId="10" fillId="17" borderId="12" xfId="0" applyFont="1" applyFill="1" applyBorder="1" applyAlignment="1">
      <alignment horizontal="center" vertical="center"/>
    </xf>
    <xf numFmtId="3" fontId="11" fillId="17" borderId="12" xfId="0" applyNumberFormat="1" applyFont="1" applyFill="1" applyBorder="1" applyAlignment="1">
      <alignment horizontal="center"/>
    </xf>
    <xf numFmtId="3" fontId="11" fillId="17" borderId="13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3" fontId="10" fillId="9" borderId="9" xfId="0" applyNumberFormat="1" applyFont="1" applyFill="1" applyBorder="1" applyAlignment="1">
      <alignment horizontal="center" vertical="center"/>
    </xf>
    <xf numFmtId="3" fontId="10" fillId="9" borderId="18" xfId="0" applyNumberFormat="1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3" fontId="6" fillId="16" borderId="7" xfId="0" applyNumberFormat="1" applyFont="1" applyFill="1" applyBorder="1" applyAlignment="1">
      <alignment horizontal="center" vertical="center" readingOrder="1"/>
    </xf>
    <xf numFmtId="3" fontId="6" fillId="16" borderId="12" xfId="0" applyNumberFormat="1" applyFont="1" applyFill="1" applyBorder="1" applyAlignment="1">
      <alignment horizontal="center" vertical="center" readingOrder="1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3" fontId="6" fillId="15" borderId="7" xfId="0" applyNumberFormat="1" applyFont="1" applyFill="1" applyBorder="1" applyAlignment="1">
      <alignment horizontal="center" vertical="center" readingOrder="1"/>
    </xf>
    <xf numFmtId="3" fontId="6" fillId="15" borderId="12" xfId="0" applyNumberFormat="1" applyFont="1" applyFill="1" applyBorder="1" applyAlignment="1">
      <alignment horizontal="center" vertical="center" readingOrder="1"/>
    </xf>
    <xf numFmtId="3" fontId="6" fillId="15" borderId="10" xfId="0" applyNumberFormat="1" applyFont="1" applyFill="1" applyBorder="1" applyAlignment="1">
      <alignment horizontal="center" vertical="center" readingOrder="1"/>
    </xf>
    <xf numFmtId="3" fontId="6" fillId="15" borderId="13" xfId="0" applyNumberFormat="1" applyFont="1" applyFill="1" applyBorder="1" applyAlignment="1">
      <alignment horizontal="center" vertical="center" readingOrder="1"/>
    </xf>
    <xf numFmtId="0" fontId="6" fillId="16" borderId="12" xfId="0" applyFont="1" applyFill="1" applyBorder="1" applyAlignment="1">
      <alignment horizontal="center" vertical="center" readingOrder="1"/>
    </xf>
    <xf numFmtId="3" fontId="6" fillId="7" borderId="11" xfId="0" applyNumberFormat="1" applyFont="1" applyFill="1" applyBorder="1" applyAlignment="1">
      <alignment horizontal="center" vertical="center" readingOrder="1"/>
    </xf>
    <xf numFmtId="3" fontId="6" fillId="7" borderId="8" xfId="0" applyNumberFormat="1" applyFont="1" applyFill="1" applyBorder="1" applyAlignment="1">
      <alignment horizontal="center" vertical="center" readingOrder="1"/>
    </xf>
    <xf numFmtId="3" fontId="6" fillId="7" borderId="9" xfId="0" applyNumberFormat="1" applyFont="1" applyFill="1" applyBorder="1" applyAlignment="1">
      <alignment horizontal="center" vertical="center" readingOrder="1"/>
    </xf>
    <xf numFmtId="3" fontId="6" fillId="7" borderId="7" xfId="0" applyNumberFormat="1" applyFont="1" applyFill="1" applyBorder="1" applyAlignment="1">
      <alignment horizontal="center" vertical="center" readingOrder="1"/>
    </xf>
    <xf numFmtId="3" fontId="6" fillId="7" borderId="10" xfId="0" applyNumberFormat="1" applyFont="1" applyFill="1" applyBorder="1" applyAlignment="1">
      <alignment horizontal="center" vertical="center" readingOrder="1"/>
    </xf>
    <xf numFmtId="0" fontId="6" fillId="7" borderId="7" xfId="0" applyFont="1" applyFill="1" applyBorder="1" applyAlignment="1">
      <alignment horizontal="center" vertical="center" readingOrder="1"/>
    </xf>
    <xf numFmtId="0" fontId="6" fillId="15" borderId="12" xfId="0" applyFont="1" applyFill="1" applyBorder="1" applyAlignment="1">
      <alignment horizontal="center" vertical="center" readingOrder="1"/>
    </xf>
    <xf numFmtId="3" fontId="6" fillId="14" borderId="7" xfId="0" applyNumberFormat="1" applyFont="1" applyFill="1" applyBorder="1" applyAlignment="1">
      <alignment horizontal="center" vertical="center" readingOrder="1"/>
    </xf>
    <xf numFmtId="3" fontId="6" fillId="14" borderId="10" xfId="0" applyNumberFormat="1" applyFont="1" applyFill="1" applyBorder="1" applyAlignment="1">
      <alignment horizontal="center" vertical="center" readingOrder="1"/>
    </xf>
    <xf numFmtId="0" fontId="6" fillId="14" borderId="7" xfId="0" applyFont="1" applyFill="1" applyBorder="1" applyAlignment="1">
      <alignment horizontal="center" vertical="center" readingOrder="1"/>
    </xf>
    <xf numFmtId="3" fontId="6" fillId="12" borderId="11" xfId="0" applyNumberFormat="1" applyFont="1" applyFill="1" applyBorder="1" applyAlignment="1">
      <alignment horizontal="center" vertical="center" readingOrder="1"/>
    </xf>
    <xf numFmtId="3" fontId="6" fillId="12" borderId="8" xfId="0" applyNumberFormat="1" applyFont="1" applyFill="1" applyBorder="1" applyAlignment="1">
      <alignment horizontal="center" vertical="center" readingOrder="1"/>
    </xf>
    <xf numFmtId="3" fontId="6" fillId="12" borderId="9" xfId="0" applyNumberFormat="1" applyFont="1" applyFill="1" applyBorder="1" applyAlignment="1">
      <alignment horizontal="center" vertical="center" readingOrder="1"/>
    </xf>
    <xf numFmtId="3" fontId="6" fillId="12" borderId="7" xfId="0" applyNumberFormat="1" applyFont="1" applyFill="1" applyBorder="1" applyAlignment="1">
      <alignment horizontal="center" vertical="center" readingOrder="1"/>
    </xf>
    <xf numFmtId="0" fontId="6" fillId="12" borderId="7" xfId="0" applyFont="1" applyFill="1" applyBorder="1" applyAlignment="1">
      <alignment horizontal="center" vertical="center" readingOrder="1"/>
    </xf>
    <xf numFmtId="3" fontId="6" fillId="8" borderId="11" xfId="0" applyNumberFormat="1" applyFont="1" applyFill="1" applyBorder="1" applyAlignment="1">
      <alignment horizontal="center" vertical="center" readingOrder="1"/>
    </xf>
    <xf numFmtId="3" fontId="6" fillId="8" borderId="8" xfId="0" applyNumberFormat="1" applyFont="1" applyFill="1" applyBorder="1" applyAlignment="1">
      <alignment horizontal="center" vertical="center" readingOrder="1"/>
    </xf>
    <xf numFmtId="3" fontId="6" fillId="8" borderId="9" xfId="0" applyNumberFormat="1" applyFont="1" applyFill="1" applyBorder="1" applyAlignment="1">
      <alignment horizontal="center" vertical="center" readingOrder="1"/>
    </xf>
    <xf numFmtId="3" fontId="6" fillId="8" borderId="7" xfId="0" applyNumberFormat="1" applyFont="1" applyFill="1" applyBorder="1" applyAlignment="1">
      <alignment horizontal="center" vertical="center" readingOrder="1"/>
    </xf>
    <xf numFmtId="3" fontId="6" fillId="8" borderId="10" xfId="0" applyNumberFormat="1" applyFont="1" applyFill="1" applyBorder="1" applyAlignment="1">
      <alignment horizontal="center" vertical="center" readingOrder="1"/>
    </xf>
    <xf numFmtId="0" fontId="6" fillId="8" borderId="7" xfId="0" applyFont="1" applyFill="1" applyBorder="1" applyAlignment="1">
      <alignment horizontal="center" vertical="center" readingOrder="1"/>
    </xf>
    <xf numFmtId="3" fontId="6" fillId="13" borderId="7" xfId="0" applyNumberFormat="1" applyFont="1" applyFill="1" applyBorder="1" applyAlignment="1">
      <alignment horizontal="center" vertical="center" readingOrder="1"/>
    </xf>
    <xf numFmtId="3" fontId="6" fillId="13" borderId="10" xfId="0" applyNumberFormat="1" applyFont="1" applyFill="1" applyBorder="1" applyAlignment="1">
      <alignment horizontal="center" vertical="center" readingOrder="1"/>
    </xf>
    <xf numFmtId="3" fontId="6" fillId="9" borderId="7" xfId="0" applyNumberFormat="1" applyFont="1" applyFill="1" applyBorder="1" applyAlignment="1">
      <alignment horizontal="center" vertical="center" readingOrder="1"/>
    </xf>
    <xf numFmtId="3" fontId="6" fillId="9" borderId="10" xfId="0" applyNumberFormat="1" applyFont="1" applyFill="1" applyBorder="1" applyAlignment="1">
      <alignment horizontal="center" vertical="center" readingOrder="1"/>
    </xf>
    <xf numFmtId="0" fontId="6" fillId="9" borderId="7" xfId="0" applyFont="1" applyFill="1" applyBorder="1" applyAlignment="1">
      <alignment horizontal="center" vertical="center" readingOrder="1"/>
    </xf>
    <xf numFmtId="3" fontId="6" fillId="11" borderId="11" xfId="0" applyNumberFormat="1" applyFont="1" applyFill="1" applyBorder="1" applyAlignment="1">
      <alignment horizontal="center" vertical="center" readingOrder="1"/>
    </xf>
    <xf numFmtId="3" fontId="6" fillId="11" borderId="8" xfId="0" applyNumberFormat="1" applyFont="1" applyFill="1" applyBorder="1" applyAlignment="1">
      <alignment horizontal="center" vertical="center" readingOrder="1"/>
    </xf>
    <xf numFmtId="3" fontId="6" fillId="11" borderId="9" xfId="0" applyNumberFormat="1" applyFont="1" applyFill="1" applyBorder="1" applyAlignment="1">
      <alignment horizontal="center" vertical="center" readingOrder="1"/>
    </xf>
    <xf numFmtId="3" fontId="7" fillId="11" borderId="7" xfId="0" applyNumberFormat="1" applyFont="1" applyFill="1" applyBorder="1" applyAlignment="1">
      <alignment horizontal="center" vertical="center" readingOrder="1"/>
    </xf>
    <xf numFmtId="3" fontId="7" fillId="11" borderId="10" xfId="0" applyNumberFormat="1" applyFont="1" applyFill="1" applyBorder="1" applyAlignment="1">
      <alignment horizontal="center" vertical="center" readingOrder="1"/>
    </xf>
    <xf numFmtId="0" fontId="6" fillId="11" borderId="7" xfId="0" applyFont="1" applyFill="1" applyBorder="1" applyAlignment="1">
      <alignment horizontal="center" vertical="center" readingOrder="1"/>
    </xf>
    <xf numFmtId="3" fontId="6" fillId="10" borderId="7" xfId="0" applyNumberFormat="1" applyFont="1" applyFill="1" applyBorder="1" applyAlignment="1">
      <alignment horizontal="center" vertical="center" readingOrder="1"/>
    </xf>
    <xf numFmtId="3" fontId="6" fillId="10" borderId="10" xfId="0" applyNumberFormat="1" applyFont="1" applyFill="1" applyBorder="1" applyAlignment="1">
      <alignment horizontal="center" vertical="center" readingOrder="1"/>
    </xf>
    <xf numFmtId="3" fontId="6" fillId="9" borderId="11" xfId="0" applyNumberFormat="1" applyFont="1" applyFill="1" applyBorder="1" applyAlignment="1">
      <alignment horizontal="center" vertical="center" readingOrder="1"/>
    </xf>
    <xf numFmtId="3" fontId="6" fillId="9" borderId="8" xfId="0" applyNumberFormat="1" applyFont="1" applyFill="1" applyBorder="1" applyAlignment="1">
      <alignment horizontal="center" vertical="center" readingOrder="1"/>
    </xf>
    <xf numFmtId="3" fontId="6" fillId="9" borderId="9" xfId="0" applyNumberFormat="1" applyFont="1" applyFill="1" applyBorder="1" applyAlignment="1">
      <alignment horizontal="center" vertical="center" readingOrder="1"/>
    </xf>
    <xf numFmtId="3" fontId="6" fillId="0" borderId="7" xfId="0" applyNumberFormat="1" applyFont="1" applyBorder="1" applyAlignment="1">
      <alignment horizontal="center" vertical="center" readingOrder="1"/>
    </xf>
    <xf numFmtId="3" fontId="6" fillId="0" borderId="10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2"/>
    </xf>
    <xf numFmtId="3" fontId="6" fillId="3" borderId="2" xfId="0" applyNumberFormat="1" applyFont="1" applyFill="1" applyBorder="1" applyAlignment="1">
      <alignment horizontal="center" vertical="center" readingOrder="1"/>
    </xf>
    <xf numFmtId="3" fontId="6" fillId="3" borderId="8" xfId="0" applyNumberFormat="1" applyFont="1" applyFill="1" applyBorder="1" applyAlignment="1">
      <alignment horizontal="center" vertical="center" readingOrder="1"/>
    </xf>
    <xf numFmtId="3" fontId="6" fillId="3" borderId="9" xfId="0" applyNumberFormat="1" applyFont="1" applyFill="1" applyBorder="1" applyAlignment="1">
      <alignment horizontal="center" vertical="center" readingOrder="1"/>
    </xf>
    <xf numFmtId="3" fontId="6" fillId="4" borderId="2" xfId="0" applyNumberFormat="1" applyFont="1" applyFill="1" applyBorder="1" applyAlignment="1">
      <alignment horizontal="center" vertical="center" readingOrder="1"/>
    </xf>
    <xf numFmtId="3" fontId="6" fillId="0" borderId="11" xfId="0" applyNumberFormat="1" applyFont="1" applyBorder="1" applyAlignment="1">
      <alignment horizontal="center" vertical="center" readingOrder="1"/>
    </xf>
    <xf numFmtId="3" fontId="6" fillId="0" borderId="8" xfId="0" applyNumberFormat="1" applyFont="1" applyBorder="1" applyAlignment="1">
      <alignment horizontal="center" vertical="center" readingOrder="1"/>
    </xf>
    <xf numFmtId="3" fontId="6" fillId="0" borderId="9" xfId="0" applyNumberFormat="1" applyFont="1" applyBorder="1" applyAlignment="1">
      <alignment horizontal="center" vertical="center" readingOrder="1"/>
    </xf>
    <xf numFmtId="3" fontId="6" fillId="3" borderId="11" xfId="0" applyNumberFormat="1" applyFont="1" applyFill="1" applyBorder="1" applyAlignment="1">
      <alignment horizontal="center" vertical="center" readingOrder="1"/>
    </xf>
    <xf numFmtId="3" fontId="6" fillId="3" borderId="7" xfId="0" applyNumberFormat="1" applyFont="1" applyFill="1" applyBorder="1" applyAlignment="1">
      <alignment horizontal="center" vertical="center" readingOrder="1"/>
    </xf>
    <xf numFmtId="0" fontId="6" fillId="3" borderId="7" xfId="0" applyFont="1" applyFill="1" applyBorder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rightToLeft="1" tabSelected="1" view="pageBreakPreview" zoomScale="75" zoomScaleNormal="100" zoomScaleSheetLayoutView="75" workbookViewId="0">
      <selection sqref="A1:I1"/>
    </sheetView>
  </sheetViews>
  <sheetFormatPr defaultColWidth="9" defaultRowHeight="29.25" customHeight="1" x14ac:dyDescent="0.25"/>
  <cols>
    <col min="1" max="1" width="18.625" style="1" customWidth="1"/>
    <col min="2" max="2" width="19" style="1" customWidth="1"/>
    <col min="3" max="3" width="16.375" style="1" customWidth="1"/>
    <col min="4" max="5" width="21.375" style="120" customWidth="1"/>
    <col min="6" max="6" width="23" style="120" customWidth="1"/>
    <col min="7" max="7" width="24.375" style="1" customWidth="1"/>
    <col min="8" max="8" width="25.625" style="2" customWidth="1"/>
    <col min="9" max="9" width="32.375" style="1" customWidth="1"/>
    <col min="10" max="16384" width="9" style="1"/>
  </cols>
  <sheetData>
    <row r="1" spans="1:9" ht="40.5" customHeight="1" x14ac:dyDescent="0.25">
      <c r="A1" s="165" t="s">
        <v>218</v>
      </c>
      <c r="B1" s="165"/>
      <c r="C1" s="165"/>
      <c r="D1" s="165"/>
      <c r="E1" s="165"/>
      <c r="F1" s="165"/>
      <c r="G1" s="165"/>
      <c r="H1" s="165"/>
      <c r="I1" s="165"/>
    </row>
    <row r="2" spans="1:9" ht="29.25" customHeight="1" thickBot="1" x14ac:dyDescent="0.3">
      <c r="A2" s="132"/>
      <c r="B2" s="132"/>
      <c r="C2" s="132"/>
      <c r="D2" s="132"/>
      <c r="E2" s="133"/>
      <c r="F2" s="133"/>
    </row>
    <row r="3" spans="1:9" s="8" customFormat="1" ht="38.25" customHeight="1" x14ac:dyDescent="0.25">
      <c r="A3" s="125" t="s">
        <v>2</v>
      </c>
      <c r="B3" s="126" t="s">
        <v>3</v>
      </c>
      <c r="C3" s="126" t="s">
        <v>4</v>
      </c>
      <c r="D3" s="126" t="s">
        <v>160</v>
      </c>
      <c r="E3" s="126" t="s">
        <v>177</v>
      </c>
      <c r="F3" s="126" t="s">
        <v>178</v>
      </c>
      <c r="G3" s="126" t="s">
        <v>11</v>
      </c>
      <c r="H3" s="126" t="s">
        <v>12</v>
      </c>
      <c r="I3" s="127" t="s">
        <v>13</v>
      </c>
    </row>
    <row r="4" spans="1:9" ht="29.25" customHeight="1" x14ac:dyDescent="0.25">
      <c r="A4" s="166" t="s">
        <v>16</v>
      </c>
      <c r="B4" s="158" t="s">
        <v>17</v>
      </c>
      <c r="C4" s="158" t="s">
        <v>18</v>
      </c>
      <c r="D4" s="150">
        <v>5000000</v>
      </c>
      <c r="E4" s="135"/>
      <c r="F4" s="135"/>
      <c r="G4" s="140" t="s">
        <v>21</v>
      </c>
      <c r="H4" s="140" t="s">
        <v>22</v>
      </c>
      <c r="I4" s="154" t="s">
        <v>23</v>
      </c>
    </row>
    <row r="5" spans="1:9" ht="29.25" customHeight="1" x14ac:dyDescent="0.25">
      <c r="A5" s="167"/>
      <c r="B5" s="164"/>
      <c r="C5" s="164"/>
      <c r="D5" s="151"/>
      <c r="E5" s="136" t="s">
        <v>179</v>
      </c>
      <c r="F5" s="136" t="s">
        <v>180</v>
      </c>
      <c r="G5" s="140" t="s">
        <v>25</v>
      </c>
      <c r="H5" s="140" t="s">
        <v>26</v>
      </c>
      <c r="I5" s="155"/>
    </row>
    <row r="6" spans="1:9" ht="29.25" customHeight="1" x14ac:dyDescent="0.25">
      <c r="A6" s="167"/>
      <c r="B6" s="159"/>
      <c r="C6" s="159"/>
      <c r="D6" s="152"/>
      <c r="E6" s="137"/>
      <c r="F6" s="137"/>
      <c r="G6" s="140" t="s">
        <v>156</v>
      </c>
      <c r="H6" s="140" t="s">
        <v>75</v>
      </c>
      <c r="I6" s="156"/>
    </row>
    <row r="7" spans="1:9" ht="29.25" customHeight="1" x14ac:dyDescent="0.25">
      <c r="A7" s="167"/>
      <c r="B7" s="158" t="s">
        <v>29</v>
      </c>
      <c r="C7" s="158" t="s">
        <v>30</v>
      </c>
      <c r="D7" s="145">
        <v>20000000</v>
      </c>
      <c r="E7" s="145" t="s">
        <v>179</v>
      </c>
      <c r="F7" s="145" t="s">
        <v>216</v>
      </c>
      <c r="G7" s="31" t="s">
        <v>36</v>
      </c>
      <c r="H7" s="31" t="s">
        <v>26</v>
      </c>
      <c r="I7" s="154" t="s">
        <v>155</v>
      </c>
    </row>
    <row r="8" spans="1:9" ht="29.25" customHeight="1" x14ac:dyDescent="0.25">
      <c r="A8" s="167"/>
      <c r="B8" s="164"/>
      <c r="C8" s="164"/>
      <c r="D8" s="153"/>
      <c r="E8" s="153"/>
      <c r="F8" s="153"/>
      <c r="G8" s="31" t="s">
        <v>31</v>
      </c>
      <c r="H8" s="31" t="s">
        <v>32</v>
      </c>
      <c r="I8" s="155"/>
    </row>
    <row r="9" spans="1:9" ht="29.25" customHeight="1" x14ac:dyDescent="0.25">
      <c r="A9" s="167"/>
      <c r="B9" s="164"/>
      <c r="C9" s="164"/>
      <c r="D9" s="153"/>
      <c r="E9" s="153"/>
      <c r="F9" s="153"/>
      <c r="G9" s="31" t="s">
        <v>162</v>
      </c>
      <c r="H9" s="31" t="s">
        <v>163</v>
      </c>
      <c r="I9" s="155"/>
    </row>
    <row r="10" spans="1:9" ht="29.25" customHeight="1" x14ac:dyDescent="0.25">
      <c r="A10" s="167"/>
      <c r="B10" s="164"/>
      <c r="C10" s="164"/>
      <c r="D10" s="153"/>
      <c r="E10" s="146"/>
      <c r="F10" s="146"/>
      <c r="G10" s="31" t="s">
        <v>164</v>
      </c>
      <c r="H10" s="31" t="s">
        <v>182</v>
      </c>
      <c r="I10" s="155"/>
    </row>
    <row r="11" spans="1:9" ht="29.25" customHeight="1" x14ac:dyDescent="0.25">
      <c r="A11" s="167"/>
      <c r="B11" s="162" t="s">
        <v>48</v>
      </c>
      <c r="C11" s="162" t="s">
        <v>49</v>
      </c>
      <c r="D11" s="163">
        <v>10000000</v>
      </c>
      <c r="E11" s="145" t="s">
        <v>179</v>
      </c>
      <c r="F11" s="145" t="s">
        <v>198</v>
      </c>
      <c r="G11" s="140" t="s">
        <v>54</v>
      </c>
      <c r="H11" s="140" t="s">
        <v>26</v>
      </c>
      <c r="I11" s="155"/>
    </row>
    <row r="12" spans="1:9" ht="29.25" customHeight="1" x14ac:dyDescent="0.25">
      <c r="A12" s="167"/>
      <c r="B12" s="162"/>
      <c r="C12" s="162" t="s">
        <v>49</v>
      </c>
      <c r="D12" s="163"/>
      <c r="E12" s="153"/>
      <c r="F12" s="153"/>
      <c r="G12" s="140" t="s">
        <v>58</v>
      </c>
      <c r="H12" s="140" t="s">
        <v>26</v>
      </c>
      <c r="I12" s="155"/>
    </row>
    <row r="13" spans="1:9" ht="29.25" customHeight="1" x14ac:dyDescent="0.25">
      <c r="A13" s="167"/>
      <c r="B13" s="162"/>
      <c r="C13" s="162"/>
      <c r="D13" s="163"/>
      <c r="E13" s="153"/>
      <c r="F13" s="153"/>
      <c r="G13" s="140" t="s">
        <v>50</v>
      </c>
      <c r="H13" s="140" t="s">
        <v>51</v>
      </c>
      <c r="I13" s="155"/>
    </row>
    <row r="14" spans="1:9" ht="29.25" customHeight="1" x14ac:dyDescent="0.25">
      <c r="A14" s="167"/>
      <c r="B14" s="162"/>
      <c r="C14" s="162" t="s">
        <v>49</v>
      </c>
      <c r="D14" s="163"/>
      <c r="E14" s="146"/>
      <c r="F14" s="146"/>
      <c r="G14" s="31" t="s">
        <v>171</v>
      </c>
      <c r="H14" s="140" t="s">
        <v>172</v>
      </c>
      <c r="I14" s="156"/>
    </row>
    <row r="15" spans="1:9" ht="29.25" customHeight="1" x14ac:dyDescent="0.25">
      <c r="A15" s="167"/>
      <c r="B15" s="162" t="s">
        <v>17</v>
      </c>
      <c r="C15" s="169" t="s">
        <v>62</v>
      </c>
      <c r="D15" s="163">
        <v>5000000</v>
      </c>
      <c r="E15" s="145" t="s">
        <v>179</v>
      </c>
      <c r="F15" s="145" t="s">
        <v>199</v>
      </c>
      <c r="G15" s="140" t="s">
        <v>63</v>
      </c>
      <c r="H15" s="140" t="s">
        <v>22</v>
      </c>
      <c r="I15" s="157" t="s">
        <v>23</v>
      </c>
    </row>
    <row r="16" spans="1:9" ht="29.25" customHeight="1" x14ac:dyDescent="0.25">
      <c r="A16" s="167"/>
      <c r="B16" s="162"/>
      <c r="C16" s="169"/>
      <c r="D16" s="163"/>
      <c r="E16" s="153"/>
      <c r="F16" s="153"/>
      <c r="G16" s="140" t="s">
        <v>64</v>
      </c>
      <c r="H16" s="140" t="s">
        <v>26</v>
      </c>
      <c r="I16" s="157"/>
    </row>
    <row r="17" spans="1:9" ht="29.25" customHeight="1" x14ac:dyDescent="0.25">
      <c r="A17" s="167"/>
      <c r="B17" s="162"/>
      <c r="C17" s="169"/>
      <c r="D17" s="163"/>
      <c r="E17" s="146"/>
      <c r="F17" s="146"/>
      <c r="G17" s="140" t="s">
        <v>157</v>
      </c>
      <c r="H17" s="140" t="s">
        <v>75</v>
      </c>
      <c r="I17" s="157"/>
    </row>
    <row r="18" spans="1:9" ht="29.25" customHeight="1" x14ac:dyDescent="0.25">
      <c r="A18" s="167"/>
      <c r="B18" s="158" t="s">
        <v>48</v>
      </c>
      <c r="C18" s="160" t="s">
        <v>65</v>
      </c>
      <c r="D18" s="145">
        <v>20000000</v>
      </c>
      <c r="E18" s="145" t="s">
        <v>179</v>
      </c>
      <c r="F18" s="145" t="s">
        <v>200</v>
      </c>
      <c r="G18" s="140" t="s">
        <v>68</v>
      </c>
      <c r="H18" s="140" t="s">
        <v>69</v>
      </c>
      <c r="I18" s="157" t="s">
        <v>155</v>
      </c>
    </row>
    <row r="19" spans="1:9" ht="29.25" customHeight="1" x14ac:dyDescent="0.25">
      <c r="A19" s="167"/>
      <c r="B19" s="164"/>
      <c r="C19" s="170"/>
      <c r="D19" s="153"/>
      <c r="E19" s="153"/>
      <c r="F19" s="153"/>
      <c r="G19" s="140" t="s">
        <v>158</v>
      </c>
      <c r="H19" s="140" t="s">
        <v>159</v>
      </c>
      <c r="I19" s="157"/>
    </row>
    <row r="20" spans="1:9" ht="29.25" customHeight="1" x14ac:dyDescent="0.25">
      <c r="A20" s="167"/>
      <c r="B20" s="164"/>
      <c r="C20" s="170"/>
      <c r="D20" s="153"/>
      <c r="E20" s="153"/>
      <c r="F20" s="153"/>
      <c r="G20" s="140" t="s">
        <v>173</v>
      </c>
      <c r="H20" s="140" t="s">
        <v>174</v>
      </c>
      <c r="I20" s="157"/>
    </row>
    <row r="21" spans="1:9" ht="29.25" customHeight="1" x14ac:dyDescent="0.25">
      <c r="A21" s="167"/>
      <c r="B21" s="159"/>
      <c r="C21" s="161"/>
      <c r="D21" s="146"/>
      <c r="E21" s="146"/>
      <c r="F21" s="146"/>
      <c r="G21" s="140" t="s">
        <v>196</v>
      </c>
      <c r="H21" s="140" t="s">
        <v>183</v>
      </c>
      <c r="I21" s="157"/>
    </row>
    <row r="22" spans="1:9" s="50" customFormat="1" ht="29.25" customHeight="1" x14ac:dyDescent="0.25">
      <c r="A22" s="167"/>
      <c r="B22" s="158" t="s">
        <v>29</v>
      </c>
      <c r="C22" s="160" t="s">
        <v>78</v>
      </c>
      <c r="D22" s="145">
        <v>15000000</v>
      </c>
      <c r="E22" s="145" t="s">
        <v>179</v>
      </c>
      <c r="F22" s="145" t="s">
        <v>201</v>
      </c>
      <c r="G22" s="140" t="s">
        <v>79</v>
      </c>
      <c r="H22" s="140" t="s">
        <v>80</v>
      </c>
      <c r="I22" s="157"/>
    </row>
    <row r="23" spans="1:9" s="50" customFormat="1" ht="29.25" customHeight="1" x14ac:dyDescent="0.25">
      <c r="A23" s="167"/>
      <c r="B23" s="159"/>
      <c r="C23" s="161"/>
      <c r="D23" s="146"/>
      <c r="E23" s="146"/>
      <c r="F23" s="146"/>
      <c r="G23" s="140" t="s">
        <v>184</v>
      </c>
      <c r="H23" s="140" t="s">
        <v>183</v>
      </c>
      <c r="I23" s="157"/>
    </row>
    <row r="24" spans="1:9" s="50" customFormat="1" ht="29.25" customHeight="1" x14ac:dyDescent="0.25">
      <c r="A24" s="167"/>
      <c r="B24" s="134" t="s">
        <v>29</v>
      </c>
      <c r="C24" s="138" t="s">
        <v>82</v>
      </c>
      <c r="D24" s="139">
        <v>15000000</v>
      </c>
      <c r="E24" s="139" t="s">
        <v>179</v>
      </c>
      <c r="F24" s="139" t="s">
        <v>202</v>
      </c>
      <c r="G24" s="140" t="s">
        <v>83</v>
      </c>
      <c r="H24" s="140" t="s">
        <v>84</v>
      </c>
      <c r="I24" s="157"/>
    </row>
    <row r="25" spans="1:9" s="50" customFormat="1" ht="29.25" customHeight="1" x14ac:dyDescent="0.25">
      <c r="A25" s="167"/>
      <c r="B25" s="158" t="s">
        <v>29</v>
      </c>
      <c r="C25" s="160" t="s">
        <v>85</v>
      </c>
      <c r="D25" s="145">
        <v>15000000</v>
      </c>
      <c r="E25" s="145" t="s">
        <v>179</v>
      </c>
      <c r="F25" s="145" t="s">
        <v>203</v>
      </c>
      <c r="G25" s="140" t="s">
        <v>86</v>
      </c>
      <c r="H25" s="140" t="s">
        <v>26</v>
      </c>
      <c r="I25" s="157"/>
    </row>
    <row r="26" spans="1:9" s="50" customFormat="1" ht="29.25" customHeight="1" x14ac:dyDescent="0.25">
      <c r="A26" s="167"/>
      <c r="B26" s="159"/>
      <c r="C26" s="161"/>
      <c r="D26" s="146"/>
      <c r="E26" s="146"/>
      <c r="F26" s="146"/>
      <c r="G26" s="31" t="s">
        <v>185</v>
      </c>
      <c r="H26" s="31" t="s">
        <v>183</v>
      </c>
      <c r="I26" s="157"/>
    </row>
    <row r="27" spans="1:9" s="50" customFormat="1" ht="29.25" customHeight="1" x14ac:dyDescent="0.25">
      <c r="A27" s="167"/>
      <c r="B27" s="162" t="s">
        <v>29</v>
      </c>
      <c r="C27" s="169" t="s">
        <v>90</v>
      </c>
      <c r="D27" s="163">
        <v>25000000</v>
      </c>
      <c r="E27" s="145" t="s">
        <v>179</v>
      </c>
      <c r="F27" s="145" t="s">
        <v>204</v>
      </c>
      <c r="G27" s="31" t="s">
        <v>102</v>
      </c>
      <c r="H27" s="31" t="s">
        <v>26</v>
      </c>
      <c r="I27" s="157"/>
    </row>
    <row r="28" spans="1:9" s="50" customFormat="1" ht="29.25" customHeight="1" x14ac:dyDescent="0.25">
      <c r="A28" s="167"/>
      <c r="B28" s="162"/>
      <c r="C28" s="169"/>
      <c r="D28" s="163"/>
      <c r="E28" s="153"/>
      <c r="F28" s="153"/>
      <c r="G28" s="31" t="s">
        <v>91</v>
      </c>
      <c r="H28" s="31" t="s">
        <v>92</v>
      </c>
      <c r="I28" s="157"/>
    </row>
    <row r="29" spans="1:9" s="50" customFormat="1" ht="29.25" customHeight="1" x14ac:dyDescent="0.25">
      <c r="A29" s="167"/>
      <c r="B29" s="162"/>
      <c r="C29" s="169"/>
      <c r="D29" s="163"/>
      <c r="E29" s="153"/>
      <c r="F29" s="153"/>
      <c r="G29" s="31" t="s">
        <v>165</v>
      </c>
      <c r="H29" s="31" t="s">
        <v>166</v>
      </c>
      <c r="I29" s="157"/>
    </row>
    <row r="30" spans="1:9" s="50" customFormat="1" ht="29.25" customHeight="1" x14ac:dyDescent="0.25">
      <c r="A30" s="167"/>
      <c r="B30" s="162"/>
      <c r="C30" s="169"/>
      <c r="D30" s="163"/>
      <c r="E30" s="146"/>
      <c r="F30" s="146"/>
      <c r="G30" s="31" t="s">
        <v>186</v>
      </c>
      <c r="H30" s="31" t="s">
        <v>187</v>
      </c>
      <c r="I30" s="157"/>
    </row>
    <row r="31" spans="1:9" s="50" customFormat="1" ht="29.25" customHeight="1" x14ac:dyDescent="0.25">
      <c r="A31" s="167"/>
      <c r="B31" s="162" t="s">
        <v>29</v>
      </c>
      <c r="C31" s="169" t="s">
        <v>106</v>
      </c>
      <c r="D31" s="163">
        <v>10000000</v>
      </c>
      <c r="E31" s="145" t="s">
        <v>179</v>
      </c>
      <c r="F31" s="145" t="s">
        <v>205</v>
      </c>
      <c r="G31" s="31" t="s">
        <v>108</v>
      </c>
      <c r="H31" s="31" t="s">
        <v>26</v>
      </c>
      <c r="I31" s="157"/>
    </row>
    <row r="32" spans="1:9" s="50" customFormat="1" ht="29.25" customHeight="1" x14ac:dyDescent="0.25">
      <c r="A32" s="167"/>
      <c r="B32" s="162"/>
      <c r="C32" s="169"/>
      <c r="D32" s="163"/>
      <c r="E32" s="153"/>
      <c r="F32" s="153"/>
      <c r="G32" s="31" t="s">
        <v>109</v>
      </c>
      <c r="H32" s="31" t="s">
        <v>110</v>
      </c>
      <c r="I32" s="157"/>
    </row>
    <row r="33" spans="1:9" s="50" customFormat="1" ht="29.25" customHeight="1" x14ac:dyDescent="0.25">
      <c r="A33" s="167"/>
      <c r="B33" s="162"/>
      <c r="C33" s="169"/>
      <c r="D33" s="163"/>
      <c r="E33" s="153"/>
      <c r="F33" s="153"/>
      <c r="G33" s="31" t="s">
        <v>167</v>
      </c>
      <c r="H33" s="31" t="s">
        <v>168</v>
      </c>
      <c r="I33" s="157"/>
    </row>
    <row r="34" spans="1:9" s="50" customFormat="1" ht="29.25" customHeight="1" x14ac:dyDescent="0.25">
      <c r="A34" s="167"/>
      <c r="B34" s="162"/>
      <c r="C34" s="169"/>
      <c r="D34" s="163"/>
      <c r="E34" s="146"/>
      <c r="F34" s="146"/>
      <c r="G34" s="31" t="s">
        <v>188</v>
      </c>
      <c r="H34" s="31" t="s">
        <v>183</v>
      </c>
      <c r="I34" s="157"/>
    </row>
    <row r="35" spans="1:9" s="50" customFormat="1" ht="29.25" customHeight="1" x14ac:dyDescent="0.25">
      <c r="A35" s="167"/>
      <c r="B35" s="158" t="s">
        <v>48</v>
      </c>
      <c r="C35" s="160" t="s">
        <v>113</v>
      </c>
      <c r="D35" s="145">
        <v>30000000</v>
      </c>
      <c r="E35" s="145" t="s">
        <v>179</v>
      </c>
      <c r="F35" s="145" t="s">
        <v>206</v>
      </c>
      <c r="G35" s="31" t="s">
        <v>116</v>
      </c>
      <c r="H35" s="31" t="s">
        <v>26</v>
      </c>
      <c r="I35" s="157"/>
    </row>
    <row r="36" spans="1:9" s="50" customFormat="1" ht="29.25" customHeight="1" x14ac:dyDescent="0.25">
      <c r="A36" s="167"/>
      <c r="B36" s="164"/>
      <c r="C36" s="170"/>
      <c r="D36" s="153"/>
      <c r="E36" s="153"/>
      <c r="F36" s="153"/>
      <c r="G36" s="121" t="s">
        <v>123</v>
      </c>
      <c r="H36" s="31" t="s">
        <v>124</v>
      </c>
      <c r="I36" s="157"/>
    </row>
    <row r="37" spans="1:9" s="50" customFormat="1" ht="29.25" customHeight="1" x14ac:dyDescent="0.25">
      <c r="A37" s="167"/>
      <c r="B37" s="164"/>
      <c r="C37" s="170"/>
      <c r="D37" s="153"/>
      <c r="E37" s="153"/>
      <c r="F37" s="153"/>
      <c r="G37" s="31" t="s">
        <v>118</v>
      </c>
      <c r="H37" s="31" t="s">
        <v>51</v>
      </c>
      <c r="I37" s="157"/>
    </row>
    <row r="38" spans="1:9" s="50" customFormat="1" ht="29.25" customHeight="1" x14ac:dyDescent="0.25">
      <c r="A38" s="167"/>
      <c r="B38" s="159"/>
      <c r="C38" s="161"/>
      <c r="D38" s="146"/>
      <c r="E38" s="146"/>
      <c r="F38" s="146"/>
      <c r="G38" s="31" t="s">
        <v>197</v>
      </c>
      <c r="H38" s="31" t="s">
        <v>183</v>
      </c>
      <c r="I38" s="157"/>
    </row>
    <row r="39" spans="1:9" s="50" customFormat="1" ht="29.25" customHeight="1" x14ac:dyDescent="0.25">
      <c r="A39" s="167"/>
      <c r="B39" s="158" t="s">
        <v>48</v>
      </c>
      <c r="C39" s="160" t="s">
        <v>126</v>
      </c>
      <c r="D39" s="145">
        <v>40000000</v>
      </c>
      <c r="E39" s="145" t="s">
        <v>179</v>
      </c>
      <c r="F39" s="145" t="s">
        <v>207</v>
      </c>
      <c r="G39" s="31" t="s">
        <v>130</v>
      </c>
      <c r="H39" s="31" t="s">
        <v>51</v>
      </c>
      <c r="I39" s="157"/>
    </row>
    <row r="40" spans="1:9" s="50" customFormat="1" ht="29.25" customHeight="1" x14ac:dyDescent="0.25">
      <c r="A40" s="167"/>
      <c r="B40" s="159"/>
      <c r="C40" s="161"/>
      <c r="D40" s="146"/>
      <c r="E40" s="146"/>
      <c r="F40" s="146"/>
      <c r="G40" s="31" t="s">
        <v>175</v>
      </c>
      <c r="H40" s="31" t="s">
        <v>166</v>
      </c>
      <c r="I40" s="157"/>
    </row>
    <row r="41" spans="1:9" s="50" customFormat="1" ht="29.25" customHeight="1" x14ac:dyDescent="0.25">
      <c r="A41" s="167"/>
      <c r="B41" s="158" t="s">
        <v>29</v>
      </c>
      <c r="C41" s="160" t="s">
        <v>131</v>
      </c>
      <c r="D41" s="145">
        <v>10000000</v>
      </c>
      <c r="E41" s="145" t="s">
        <v>179</v>
      </c>
      <c r="F41" s="145" t="s">
        <v>208</v>
      </c>
      <c r="G41" s="31" t="s">
        <v>134</v>
      </c>
      <c r="H41" s="31" t="s">
        <v>135</v>
      </c>
      <c r="I41" s="157"/>
    </row>
    <row r="42" spans="1:9" ht="29.25" customHeight="1" x14ac:dyDescent="0.25">
      <c r="A42" s="167"/>
      <c r="B42" s="159"/>
      <c r="C42" s="161"/>
      <c r="D42" s="146"/>
      <c r="E42" s="146"/>
      <c r="F42" s="146"/>
      <c r="G42" s="140" t="s">
        <v>169</v>
      </c>
      <c r="H42" s="140" t="s">
        <v>170</v>
      </c>
      <c r="I42" s="157"/>
    </row>
    <row r="43" spans="1:9" ht="29.25" customHeight="1" x14ac:dyDescent="0.25">
      <c r="A43" s="167"/>
      <c r="B43" s="158" t="s">
        <v>48</v>
      </c>
      <c r="C43" s="158" t="s">
        <v>137</v>
      </c>
      <c r="D43" s="150">
        <v>30000000</v>
      </c>
      <c r="E43" s="150" t="s">
        <v>179</v>
      </c>
      <c r="F43" s="150" t="s">
        <v>217</v>
      </c>
      <c r="G43" s="31" t="s">
        <v>142</v>
      </c>
      <c r="H43" s="140" t="s">
        <v>26</v>
      </c>
      <c r="I43" s="157"/>
    </row>
    <row r="44" spans="1:9" ht="29.25" customHeight="1" x14ac:dyDescent="0.25">
      <c r="A44" s="167"/>
      <c r="B44" s="164"/>
      <c r="C44" s="164"/>
      <c r="D44" s="151"/>
      <c r="E44" s="151"/>
      <c r="F44" s="151"/>
      <c r="G44" s="31" t="s">
        <v>140</v>
      </c>
      <c r="H44" s="140" t="s">
        <v>26</v>
      </c>
      <c r="I44" s="157"/>
    </row>
    <row r="45" spans="1:9" ht="29.25" customHeight="1" x14ac:dyDescent="0.25">
      <c r="A45" s="167"/>
      <c r="B45" s="164"/>
      <c r="C45" s="164"/>
      <c r="D45" s="151"/>
      <c r="E45" s="151"/>
      <c r="F45" s="151"/>
      <c r="G45" s="31" t="s">
        <v>138</v>
      </c>
      <c r="H45" s="140" t="s">
        <v>69</v>
      </c>
      <c r="I45" s="157"/>
    </row>
    <row r="46" spans="1:9" ht="29.25" customHeight="1" x14ac:dyDescent="0.25">
      <c r="A46" s="167"/>
      <c r="B46" s="159"/>
      <c r="C46" s="159"/>
      <c r="D46" s="152"/>
      <c r="E46" s="152"/>
      <c r="F46" s="152"/>
      <c r="G46" s="31" t="s">
        <v>176</v>
      </c>
      <c r="H46" s="140" t="s">
        <v>166</v>
      </c>
      <c r="I46" s="157"/>
    </row>
    <row r="47" spans="1:9" ht="29.25" customHeight="1" x14ac:dyDescent="0.25">
      <c r="A47" s="167"/>
      <c r="B47" s="162" t="s">
        <v>29</v>
      </c>
      <c r="C47" s="169" t="s">
        <v>143</v>
      </c>
      <c r="D47" s="163">
        <v>40000000</v>
      </c>
      <c r="E47" s="145" t="s">
        <v>181</v>
      </c>
      <c r="F47" s="145" t="s">
        <v>209</v>
      </c>
      <c r="G47" s="31" t="s">
        <v>145</v>
      </c>
      <c r="H47" s="31" t="s">
        <v>26</v>
      </c>
      <c r="I47" s="157"/>
    </row>
    <row r="48" spans="1:9" ht="29.25" customHeight="1" x14ac:dyDescent="0.25">
      <c r="A48" s="167"/>
      <c r="B48" s="162"/>
      <c r="C48" s="169"/>
      <c r="D48" s="163"/>
      <c r="E48" s="146"/>
      <c r="F48" s="146"/>
      <c r="G48" s="31" t="s">
        <v>146</v>
      </c>
      <c r="H48" s="31" t="s">
        <v>71</v>
      </c>
      <c r="I48" s="157"/>
    </row>
    <row r="49" spans="1:9" ht="29.25" customHeight="1" x14ac:dyDescent="0.25">
      <c r="A49" s="167"/>
      <c r="B49" s="158" t="s">
        <v>29</v>
      </c>
      <c r="C49" s="160" t="s">
        <v>147</v>
      </c>
      <c r="D49" s="145">
        <v>20000000</v>
      </c>
      <c r="E49" s="145" t="s">
        <v>210</v>
      </c>
      <c r="F49" s="145" t="s">
        <v>211</v>
      </c>
      <c r="G49" s="31" t="s">
        <v>148</v>
      </c>
      <c r="H49" s="31" t="s">
        <v>74</v>
      </c>
      <c r="I49" s="147" t="s">
        <v>23</v>
      </c>
    </row>
    <row r="50" spans="1:9" ht="29.25" customHeight="1" x14ac:dyDescent="0.25">
      <c r="A50" s="167"/>
      <c r="B50" s="159"/>
      <c r="C50" s="161"/>
      <c r="D50" s="146"/>
      <c r="E50" s="146"/>
      <c r="F50" s="146"/>
      <c r="G50" s="31" t="s">
        <v>189</v>
      </c>
      <c r="H50" s="31" t="s">
        <v>190</v>
      </c>
      <c r="I50" s="148"/>
    </row>
    <row r="51" spans="1:9" ht="29.25" customHeight="1" x14ac:dyDescent="0.25">
      <c r="A51" s="167"/>
      <c r="B51" s="134" t="s">
        <v>29</v>
      </c>
      <c r="C51" s="138" t="s">
        <v>191</v>
      </c>
      <c r="D51" s="139">
        <v>20000000</v>
      </c>
      <c r="E51" s="139" t="s">
        <v>212</v>
      </c>
      <c r="F51" s="139" t="s">
        <v>213</v>
      </c>
      <c r="G51" s="31" t="s">
        <v>192</v>
      </c>
      <c r="H51" s="31" t="s">
        <v>193</v>
      </c>
      <c r="I51" s="148"/>
    </row>
    <row r="52" spans="1:9" ht="29.25" customHeight="1" thickBot="1" x14ac:dyDescent="0.3">
      <c r="A52" s="168"/>
      <c r="B52" s="141" t="s">
        <v>29</v>
      </c>
      <c r="C52" s="142" t="s">
        <v>194</v>
      </c>
      <c r="D52" s="143">
        <v>20000000</v>
      </c>
      <c r="E52" s="143" t="s">
        <v>214</v>
      </c>
      <c r="F52" s="143" t="s">
        <v>215</v>
      </c>
      <c r="G52" s="144" t="s">
        <v>195</v>
      </c>
      <c r="H52" s="144" t="s">
        <v>190</v>
      </c>
      <c r="I52" s="149"/>
    </row>
  </sheetData>
  <autoFilter ref="A3:I52"/>
  <mergeCells count="80">
    <mergeCell ref="E27:E30"/>
    <mergeCell ref="C22:C23"/>
    <mergeCell ref="D22:D23"/>
    <mergeCell ref="B27:B30"/>
    <mergeCell ref="C27:C30"/>
    <mergeCell ref="D27:D30"/>
    <mergeCell ref="B41:B42"/>
    <mergeCell ref="C41:C42"/>
    <mergeCell ref="D41:D42"/>
    <mergeCell ref="B39:B40"/>
    <mergeCell ref="D31:D34"/>
    <mergeCell ref="C39:C40"/>
    <mergeCell ref="D39:D40"/>
    <mergeCell ref="C31:C34"/>
    <mergeCell ref="B31:B34"/>
    <mergeCell ref="B35:B38"/>
    <mergeCell ref="C35:C38"/>
    <mergeCell ref="D35:D38"/>
    <mergeCell ref="B43:B46"/>
    <mergeCell ref="C43:C46"/>
    <mergeCell ref="D43:D46"/>
    <mergeCell ref="B47:B48"/>
    <mergeCell ref="C47:C48"/>
    <mergeCell ref="D47:D48"/>
    <mergeCell ref="A1:I1"/>
    <mergeCell ref="B4:B6"/>
    <mergeCell ref="C4:C6"/>
    <mergeCell ref="D4:D6"/>
    <mergeCell ref="I4:I6"/>
    <mergeCell ref="A4:A52"/>
    <mergeCell ref="B49:B50"/>
    <mergeCell ref="C49:C50"/>
    <mergeCell ref="D49:D50"/>
    <mergeCell ref="C15:C17"/>
    <mergeCell ref="D15:D17"/>
    <mergeCell ref="B7:B10"/>
    <mergeCell ref="C7:C10"/>
    <mergeCell ref="D7:D10"/>
    <mergeCell ref="B11:B14"/>
    <mergeCell ref="C11:C14"/>
    <mergeCell ref="F18:F21"/>
    <mergeCell ref="F22:F23"/>
    <mergeCell ref="E7:E10"/>
    <mergeCell ref="B15:B17"/>
    <mergeCell ref="D11:D14"/>
    <mergeCell ref="B22:B23"/>
    <mergeCell ref="B18:B21"/>
    <mergeCell ref="F7:F10"/>
    <mergeCell ref="E11:E14"/>
    <mergeCell ref="F11:F14"/>
    <mergeCell ref="E15:E17"/>
    <mergeCell ref="F15:F17"/>
    <mergeCell ref="C18:C21"/>
    <mergeCell ref="D18:D21"/>
    <mergeCell ref="E18:E21"/>
    <mergeCell ref="E22:E23"/>
    <mergeCell ref="F27:F30"/>
    <mergeCell ref="I7:I14"/>
    <mergeCell ref="I15:I17"/>
    <mergeCell ref="I18:I48"/>
    <mergeCell ref="B25:B26"/>
    <mergeCell ref="C25:C26"/>
    <mergeCell ref="D25:D26"/>
    <mergeCell ref="E25:E26"/>
    <mergeCell ref="F25:F26"/>
    <mergeCell ref="E31:E34"/>
    <mergeCell ref="F31:F34"/>
    <mergeCell ref="E35:E38"/>
    <mergeCell ref="F35:F38"/>
    <mergeCell ref="E41:E42"/>
    <mergeCell ref="F41:F42"/>
    <mergeCell ref="F39:F40"/>
    <mergeCell ref="E39:E40"/>
    <mergeCell ref="I49:I52"/>
    <mergeCell ref="E43:E46"/>
    <mergeCell ref="F43:F46"/>
    <mergeCell ref="E47:E48"/>
    <mergeCell ref="F47:F48"/>
    <mergeCell ref="E49:E50"/>
    <mergeCell ref="F49:F50"/>
  </mergeCells>
  <pageMargins left="0.23622047244094491" right="0.23622047244094491" top="0.23622047244094491" bottom="0.15748031496062992" header="0.15748031496062992" footer="0.15748031496062992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rightToLeft="1" view="pageBreakPreview" zoomScale="75" zoomScaleNormal="100" zoomScaleSheetLayoutView="75" workbookViewId="0">
      <selection activeCell="B35" sqref="B35"/>
    </sheetView>
  </sheetViews>
  <sheetFormatPr defaultColWidth="9" defaultRowHeight="29.25" customHeight="1" x14ac:dyDescent="0.25"/>
  <cols>
    <col min="1" max="1" width="18.625" style="1" customWidth="1"/>
    <col min="2" max="2" width="19" style="1" customWidth="1"/>
    <col min="3" max="3" width="14.875" style="1" customWidth="1"/>
    <col min="4" max="4" width="20.375" style="120" customWidth="1"/>
    <col min="5" max="5" width="19.375" style="1" customWidth="1"/>
    <col min="6" max="6" width="16.25" style="2" customWidth="1"/>
    <col min="7" max="7" width="34.375" style="1" customWidth="1"/>
    <col min="8" max="16384" width="9" style="1"/>
  </cols>
  <sheetData>
    <row r="1" spans="1:7" ht="40.5" customHeight="1" x14ac:dyDescent="0.25">
      <c r="A1" s="165" t="s">
        <v>161</v>
      </c>
      <c r="B1" s="165"/>
      <c r="C1" s="165"/>
      <c r="D1" s="165"/>
      <c r="E1" s="165"/>
      <c r="F1" s="165"/>
      <c r="G1" s="165"/>
    </row>
    <row r="2" spans="1:7" ht="29.25" customHeight="1" thickBot="1" x14ac:dyDescent="0.3">
      <c r="A2" s="3"/>
      <c r="B2" s="3"/>
      <c r="C2" s="3"/>
      <c r="D2" s="3"/>
    </row>
    <row r="3" spans="1:7" s="8" customFormat="1" ht="38.25" customHeight="1" x14ac:dyDescent="0.25">
      <c r="A3" s="125" t="s">
        <v>2</v>
      </c>
      <c r="B3" s="126" t="s">
        <v>3</v>
      </c>
      <c r="C3" s="126" t="s">
        <v>4</v>
      </c>
      <c r="D3" s="126" t="s">
        <v>160</v>
      </c>
      <c r="E3" s="126" t="s">
        <v>11</v>
      </c>
      <c r="F3" s="126" t="s">
        <v>12</v>
      </c>
      <c r="G3" s="127" t="s">
        <v>13</v>
      </c>
    </row>
    <row r="4" spans="1:7" ht="29.25" customHeight="1" x14ac:dyDescent="0.25">
      <c r="A4" s="171" t="s">
        <v>16</v>
      </c>
      <c r="B4" s="158" t="s">
        <v>17</v>
      </c>
      <c r="C4" s="158" t="s">
        <v>18</v>
      </c>
      <c r="D4" s="150">
        <v>5000000</v>
      </c>
      <c r="E4" s="122" t="s">
        <v>21</v>
      </c>
      <c r="F4" s="122" t="s">
        <v>22</v>
      </c>
      <c r="G4" s="154" t="s">
        <v>23</v>
      </c>
    </row>
    <row r="5" spans="1:7" ht="29.25" customHeight="1" x14ac:dyDescent="0.25">
      <c r="A5" s="171"/>
      <c r="B5" s="164"/>
      <c r="C5" s="164"/>
      <c r="D5" s="151"/>
      <c r="E5" s="122" t="s">
        <v>25</v>
      </c>
      <c r="F5" s="122" t="s">
        <v>26</v>
      </c>
      <c r="G5" s="155"/>
    </row>
    <row r="6" spans="1:7" ht="29.25" customHeight="1" x14ac:dyDescent="0.25">
      <c r="A6" s="171"/>
      <c r="B6" s="159"/>
      <c r="C6" s="159"/>
      <c r="D6" s="152"/>
      <c r="E6" s="122" t="s">
        <v>156</v>
      </c>
      <c r="F6" s="122" t="s">
        <v>75</v>
      </c>
      <c r="G6" s="156"/>
    </row>
    <row r="7" spans="1:7" ht="29.25" customHeight="1" x14ac:dyDescent="0.25">
      <c r="A7" s="171"/>
      <c r="B7" s="162" t="s">
        <v>29</v>
      </c>
      <c r="C7" s="162" t="s">
        <v>30</v>
      </c>
      <c r="D7" s="163">
        <v>20000000</v>
      </c>
      <c r="E7" s="31" t="s">
        <v>36</v>
      </c>
      <c r="F7" s="31" t="s">
        <v>26</v>
      </c>
      <c r="G7" s="157" t="s">
        <v>155</v>
      </c>
    </row>
    <row r="8" spans="1:7" ht="29.25" customHeight="1" x14ac:dyDescent="0.25">
      <c r="A8" s="171"/>
      <c r="B8" s="162"/>
      <c r="C8" s="162" t="s">
        <v>30</v>
      </c>
      <c r="D8" s="163"/>
      <c r="E8" s="31" t="s">
        <v>31</v>
      </c>
      <c r="F8" s="31" t="s">
        <v>32</v>
      </c>
      <c r="G8" s="157"/>
    </row>
    <row r="9" spans="1:7" ht="29.25" customHeight="1" x14ac:dyDescent="0.25">
      <c r="A9" s="171"/>
      <c r="B9" s="162" t="s">
        <v>48</v>
      </c>
      <c r="C9" s="162" t="s">
        <v>49</v>
      </c>
      <c r="D9" s="163">
        <v>10000000</v>
      </c>
      <c r="E9" s="122" t="s">
        <v>54</v>
      </c>
      <c r="F9" s="122" t="s">
        <v>26</v>
      </c>
      <c r="G9" s="157"/>
    </row>
    <row r="10" spans="1:7" ht="29.25" customHeight="1" x14ac:dyDescent="0.25">
      <c r="A10" s="171"/>
      <c r="B10" s="162"/>
      <c r="C10" s="162" t="s">
        <v>49</v>
      </c>
      <c r="D10" s="163"/>
      <c r="E10" s="122" t="s">
        <v>50</v>
      </c>
      <c r="F10" s="122" t="s">
        <v>51</v>
      </c>
      <c r="G10" s="157"/>
    </row>
    <row r="11" spans="1:7" ht="29.25" customHeight="1" x14ac:dyDescent="0.25">
      <c r="A11" s="171"/>
      <c r="B11" s="162"/>
      <c r="C11" s="162" t="s">
        <v>49</v>
      </c>
      <c r="D11" s="163"/>
      <c r="E11" s="31" t="s">
        <v>58</v>
      </c>
      <c r="F11" s="122" t="s">
        <v>26</v>
      </c>
      <c r="G11" s="157"/>
    </row>
    <row r="12" spans="1:7" ht="29.25" customHeight="1" x14ac:dyDescent="0.25">
      <c r="A12" s="171"/>
      <c r="B12" s="162" t="s">
        <v>17</v>
      </c>
      <c r="C12" s="169" t="s">
        <v>62</v>
      </c>
      <c r="D12" s="163">
        <v>5000000</v>
      </c>
      <c r="E12" s="122" t="s">
        <v>63</v>
      </c>
      <c r="F12" s="122" t="s">
        <v>22</v>
      </c>
      <c r="G12" s="157" t="s">
        <v>23</v>
      </c>
    </row>
    <row r="13" spans="1:7" ht="29.25" customHeight="1" x14ac:dyDescent="0.25">
      <c r="A13" s="171"/>
      <c r="B13" s="162"/>
      <c r="C13" s="169"/>
      <c r="D13" s="163"/>
      <c r="E13" s="122" t="s">
        <v>64</v>
      </c>
      <c r="F13" s="122" t="s">
        <v>26</v>
      </c>
      <c r="G13" s="157"/>
    </row>
    <row r="14" spans="1:7" ht="29.25" customHeight="1" x14ac:dyDescent="0.25">
      <c r="A14" s="171"/>
      <c r="B14" s="162"/>
      <c r="C14" s="169"/>
      <c r="D14" s="163"/>
      <c r="E14" s="122" t="s">
        <v>157</v>
      </c>
      <c r="F14" s="122" t="s">
        <v>75</v>
      </c>
      <c r="G14" s="157"/>
    </row>
    <row r="15" spans="1:7" ht="29.25" customHeight="1" x14ac:dyDescent="0.25">
      <c r="A15" s="171"/>
      <c r="B15" s="158" t="s">
        <v>48</v>
      </c>
      <c r="C15" s="160" t="s">
        <v>65</v>
      </c>
      <c r="D15" s="145">
        <v>20000000</v>
      </c>
      <c r="E15" s="122" t="s">
        <v>68</v>
      </c>
      <c r="F15" s="122" t="s">
        <v>69</v>
      </c>
      <c r="G15" s="157" t="s">
        <v>155</v>
      </c>
    </row>
    <row r="16" spans="1:7" ht="29.25" customHeight="1" x14ac:dyDescent="0.25">
      <c r="A16" s="171"/>
      <c r="B16" s="159"/>
      <c r="C16" s="161"/>
      <c r="D16" s="146"/>
      <c r="E16" s="122" t="s">
        <v>158</v>
      </c>
      <c r="F16" s="122" t="s">
        <v>159</v>
      </c>
      <c r="G16" s="157"/>
    </row>
    <row r="17" spans="1:7" s="50" customFormat="1" ht="29.25" customHeight="1" x14ac:dyDescent="0.25">
      <c r="A17" s="171"/>
      <c r="B17" s="123" t="s">
        <v>29</v>
      </c>
      <c r="C17" s="124" t="s">
        <v>78</v>
      </c>
      <c r="D17" s="130">
        <v>15000000</v>
      </c>
      <c r="E17" s="122" t="s">
        <v>79</v>
      </c>
      <c r="F17" s="122" t="s">
        <v>80</v>
      </c>
      <c r="G17" s="157"/>
    </row>
    <row r="18" spans="1:7" s="50" customFormat="1" ht="29.25" customHeight="1" x14ac:dyDescent="0.25">
      <c r="A18" s="171"/>
      <c r="B18" s="123" t="s">
        <v>29</v>
      </c>
      <c r="C18" s="124" t="s">
        <v>82</v>
      </c>
      <c r="D18" s="130">
        <v>15000000</v>
      </c>
      <c r="E18" s="122" t="s">
        <v>83</v>
      </c>
      <c r="F18" s="122" t="s">
        <v>84</v>
      </c>
      <c r="G18" s="157"/>
    </row>
    <row r="19" spans="1:7" s="50" customFormat="1" ht="29.25" customHeight="1" x14ac:dyDescent="0.25">
      <c r="A19" s="171"/>
      <c r="B19" s="128" t="s">
        <v>29</v>
      </c>
      <c r="C19" s="129" t="s">
        <v>85</v>
      </c>
      <c r="D19" s="130">
        <v>15000000</v>
      </c>
      <c r="E19" s="31" t="s">
        <v>86</v>
      </c>
      <c r="F19" s="31" t="s">
        <v>26</v>
      </c>
      <c r="G19" s="157"/>
    </row>
    <row r="20" spans="1:7" s="50" customFormat="1" ht="29.25" customHeight="1" x14ac:dyDescent="0.25">
      <c r="A20" s="171"/>
      <c r="B20" s="162" t="s">
        <v>29</v>
      </c>
      <c r="C20" s="169" t="s">
        <v>90</v>
      </c>
      <c r="D20" s="163">
        <v>25000000</v>
      </c>
      <c r="E20" s="31" t="s">
        <v>91</v>
      </c>
      <c r="F20" s="31" t="s">
        <v>92</v>
      </c>
      <c r="G20" s="157"/>
    </row>
    <row r="21" spans="1:7" s="50" customFormat="1" ht="29.25" customHeight="1" x14ac:dyDescent="0.25">
      <c r="A21" s="171"/>
      <c r="B21" s="162"/>
      <c r="C21" s="169"/>
      <c r="D21" s="163"/>
      <c r="E21" s="31" t="s">
        <v>102</v>
      </c>
      <c r="F21" s="31" t="s">
        <v>26</v>
      </c>
      <c r="G21" s="157"/>
    </row>
    <row r="22" spans="1:7" s="50" customFormat="1" ht="29.25" customHeight="1" x14ac:dyDescent="0.25">
      <c r="A22" s="171"/>
      <c r="B22" s="162" t="s">
        <v>29</v>
      </c>
      <c r="C22" s="169" t="s">
        <v>106</v>
      </c>
      <c r="D22" s="163">
        <v>10000000</v>
      </c>
      <c r="E22" s="31" t="s">
        <v>108</v>
      </c>
      <c r="F22" s="31" t="s">
        <v>26</v>
      </c>
      <c r="G22" s="157"/>
    </row>
    <row r="23" spans="1:7" s="50" customFormat="1" ht="29.25" customHeight="1" x14ac:dyDescent="0.25">
      <c r="A23" s="171"/>
      <c r="B23" s="162"/>
      <c r="C23" s="169"/>
      <c r="D23" s="163"/>
      <c r="E23" s="31" t="s">
        <v>109</v>
      </c>
      <c r="F23" s="31" t="s">
        <v>110</v>
      </c>
      <c r="G23" s="157"/>
    </row>
    <row r="24" spans="1:7" s="50" customFormat="1" ht="29.25" customHeight="1" x14ac:dyDescent="0.25">
      <c r="A24" s="171"/>
      <c r="B24" s="162" t="s">
        <v>48</v>
      </c>
      <c r="C24" s="169" t="s">
        <v>113</v>
      </c>
      <c r="D24" s="163">
        <v>30000000</v>
      </c>
      <c r="E24" s="31" t="s">
        <v>116</v>
      </c>
      <c r="F24" s="31" t="s">
        <v>26</v>
      </c>
      <c r="G24" s="157"/>
    </row>
    <row r="25" spans="1:7" s="50" customFormat="1" ht="29.25" customHeight="1" x14ac:dyDescent="0.25">
      <c r="A25" s="171"/>
      <c r="B25" s="162"/>
      <c r="C25" s="169"/>
      <c r="D25" s="163"/>
      <c r="E25" s="121" t="s">
        <v>123</v>
      </c>
      <c r="F25" s="31" t="s">
        <v>124</v>
      </c>
      <c r="G25" s="157"/>
    </row>
    <row r="26" spans="1:7" s="50" customFormat="1" ht="29.25" customHeight="1" x14ac:dyDescent="0.25">
      <c r="A26" s="171"/>
      <c r="B26" s="162"/>
      <c r="C26" s="169"/>
      <c r="D26" s="163"/>
      <c r="E26" s="31" t="s">
        <v>118</v>
      </c>
      <c r="F26" s="31" t="s">
        <v>51</v>
      </c>
      <c r="G26" s="157"/>
    </row>
    <row r="27" spans="1:7" s="50" customFormat="1" ht="29.25" customHeight="1" x14ac:dyDescent="0.25">
      <c r="A27" s="171"/>
      <c r="B27" s="123" t="s">
        <v>48</v>
      </c>
      <c r="C27" s="124" t="s">
        <v>126</v>
      </c>
      <c r="D27" s="130">
        <v>40000000</v>
      </c>
      <c r="E27" s="31" t="s">
        <v>130</v>
      </c>
      <c r="F27" s="31" t="s">
        <v>51</v>
      </c>
      <c r="G27" s="157"/>
    </row>
    <row r="28" spans="1:7" ht="29.25" customHeight="1" x14ac:dyDescent="0.25">
      <c r="A28" s="171"/>
      <c r="B28" s="123" t="s">
        <v>29</v>
      </c>
      <c r="C28" s="124" t="s">
        <v>131</v>
      </c>
      <c r="D28" s="130">
        <v>10000000</v>
      </c>
      <c r="E28" s="122" t="s">
        <v>134</v>
      </c>
      <c r="F28" s="122" t="s">
        <v>135</v>
      </c>
      <c r="G28" s="157"/>
    </row>
    <row r="29" spans="1:7" ht="29.25" customHeight="1" x14ac:dyDescent="0.25">
      <c r="A29" s="171"/>
      <c r="B29" s="158" t="s">
        <v>48</v>
      </c>
      <c r="C29" s="158" t="s">
        <v>137</v>
      </c>
      <c r="D29" s="150">
        <v>30000000</v>
      </c>
      <c r="E29" s="122" t="s">
        <v>138</v>
      </c>
      <c r="F29" s="122" t="s">
        <v>69</v>
      </c>
      <c r="G29" s="157"/>
    </row>
    <row r="30" spans="1:7" ht="29.25" customHeight="1" x14ac:dyDescent="0.25">
      <c r="A30" s="171"/>
      <c r="B30" s="164"/>
      <c r="C30" s="164"/>
      <c r="D30" s="151"/>
      <c r="E30" s="31" t="s">
        <v>142</v>
      </c>
      <c r="F30" s="122" t="s">
        <v>26</v>
      </c>
      <c r="G30" s="157"/>
    </row>
    <row r="31" spans="1:7" ht="29.25" customHeight="1" x14ac:dyDescent="0.25">
      <c r="A31" s="171"/>
      <c r="B31" s="159"/>
      <c r="C31" s="159"/>
      <c r="D31" s="152"/>
      <c r="E31" s="31" t="s">
        <v>140</v>
      </c>
      <c r="F31" s="122" t="s">
        <v>26</v>
      </c>
      <c r="G31" s="157"/>
    </row>
    <row r="32" spans="1:7" ht="29.25" customHeight="1" x14ac:dyDescent="0.25">
      <c r="A32" s="171"/>
      <c r="B32" s="162" t="s">
        <v>29</v>
      </c>
      <c r="C32" s="169" t="s">
        <v>143</v>
      </c>
      <c r="D32" s="163">
        <v>40000000</v>
      </c>
      <c r="E32" s="31" t="s">
        <v>145</v>
      </c>
      <c r="F32" s="31" t="s">
        <v>26</v>
      </c>
      <c r="G32" s="157"/>
    </row>
    <row r="33" spans="1:7" ht="29.25" customHeight="1" x14ac:dyDescent="0.25">
      <c r="A33" s="171"/>
      <c r="B33" s="162"/>
      <c r="C33" s="169"/>
      <c r="D33" s="163"/>
      <c r="E33" s="31" t="s">
        <v>146</v>
      </c>
      <c r="F33" s="31" t="s">
        <v>71</v>
      </c>
      <c r="G33" s="157"/>
    </row>
    <row r="34" spans="1:7" ht="29.25" customHeight="1" x14ac:dyDescent="0.25">
      <c r="A34" s="171"/>
      <c r="B34" s="123" t="s">
        <v>29</v>
      </c>
      <c r="C34" s="124" t="s">
        <v>147</v>
      </c>
      <c r="D34" s="130">
        <v>20000000</v>
      </c>
      <c r="E34" s="31" t="s">
        <v>148</v>
      </c>
      <c r="F34" s="31" t="s">
        <v>74</v>
      </c>
      <c r="G34" s="131" t="s">
        <v>23</v>
      </c>
    </row>
    <row r="35" spans="1:7" ht="29.25" customHeight="1" x14ac:dyDescent="0.25">
      <c r="G35" s="1" t="e">
        <f>SUM(#REF!)</f>
        <v>#REF!</v>
      </c>
    </row>
  </sheetData>
  <autoFilter ref="A3:G35"/>
  <mergeCells count="36">
    <mergeCell ref="G12:G14"/>
    <mergeCell ref="B4:B6"/>
    <mergeCell ref="C4:C6"/>
    <mergeCell ref="D4:D6"/>
    <mergeCell ref="G4:G6"/>
    <mergeCell ref="A1:G1"/>
    <mergeCell ref="B20:B21"/>
    <mergeCell ref="C20:C21"/>
    <mergeCell ref="B22:B23"/>
    <mergeCell ref="C22:C23"/>
    <mergeCell ref="B9:B11"/>
    <mergeCell ref="C9:C11"/>
    <mergeCell ref="G7:G11"/>
    <mergeCell ref="B12:B14"/>
    <mergeCell ref="C12:C14"/>
    <mergeCell ref="B7:B8"/>
    <mergeCell ref="C7:C8"/>
    <mergeCell ref="D9:D11"/>
    <mergeCell ref="A4:A34"/>
    <mergeCell ref="D7:D8"/>
    <mergeCell ref="D12:D14"/>
    <mergeCell ref="B32:B33"/>
    <mergeCell ref="C32:C33"/>
    <mergeCell ref="G15:G33"/>
    <mergeCell ref="B24:B26"/>
    <mergeCell ref="C24:C26"/>
    <mergeCell ref="D20:D21"/>
    <mergeCell ref="D32:D33"/>
    <mergeCell ref="D22:D23"/>
    <mergeCell ref="D24:D26"/>
    <mergeCell ref="D29:D31"/>
    <mergeCell ref="B15:B16"/>
    <mergeCell ref="C15:C16"/>
    <mergeCell ref="D15:D16"/>
    <mergeCell ref="B29:B31"/>
    <mergeCell ref="C29:C31"/>
  </mergeCells>
  <pageMargins left="0.23622047244094491" right="0.23622047244094491" top="0.23622047244094491" bottom="0.15748031496062992" header="0.15748031496062992" footer="0.15748031496062992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rightToLeft="1" view="pageBreakPreview" zoomScale="75" zoomScaleNormal="100" zoomScaleSheetLayoutView="75" workbookViewId="0">
      <selection activeCell="E5" sqref="E5"/>
    </sheetView>
  </sheetViews>
  <sheetFormatPr defaultColWidth="9" defaultRowHeight="25.5" customHeight="1" x14ac:dyDescent="0.25"/>
  <cols>
    <col min="1" max="1" width="18.625" style="1" customWidth="1"/>
    <col min="2" max="2" width="16.375" style="1" customWidth="1"/>
    <col min="3" max="3" width="13.25" style="1" customWidth="1"/>
    <col min="4" max="4" width="15.875" style="120" customWidth="1"/>
    <col min="5" max="5" width="16.25" style="1" customWidth="1"/>
    <col min="6" max="6" width="43.625" style="1" customWidth="1"/>
    <col min="7" max="7" width="32.125" style="1" customWidth="1"/>
    <col min="8" max="8" width="26.125" style="1" customWidth="1"/>
    <col min="9" max="9" width="18.375" style="1" customWidth="1"/>
    <col min="10" max="10" width="16.875" style="1" customWidth="1"/>
    <col min="11" max="11" width="14.125" style="2" customWidth="1"/>
    <col min="12" max="12" width="20.625" style="1" customWidth="1"/>
    <col min="13" max="13" width="15.375" style="1" customWidth="1"/>
    <col min="14" max="14" width="25" style="1" customWidth="1"/>
    <col min="15" max="16384" width="9" style="1"/>
  </cols>
  <sheetData>
    <row r="1" spans="1:14" ht="37.5" customHeight="1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spans="1:14" ht="25.5" customHeight="1" thickBot="1" x14ac:dyDescent="0.3">
      <c r="A2" s="3"/>
      <c r="B2" s="3"/>
      <c r="C2" s="3"/>
      <c r="D2" s="3"/>
      <c r="E2" s="3"/>
      <c r="F2" s="3"/>
      <c r="G2" s="3"/>
      <c r="H2" s="3"/>
      <c r="I2" s="4" t="s">
        <v>1</v>
      </c>
    </row>
    <row r="3" spans="1:14" s="8" customFormat="1" ht="48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pans="1:14" ht="25.5" customHeight="1" x14ac:dyDescent="0.25">
      <c r="A4" s="233" t="s">
        <v>16</v>
      </c>
      <c r="B4" s="9" t="s">
        <v>17</v>
      </c>
      <c r="C4" s="10" t="s">
        <v>18</v>
      </c>
      <c r="D4" s="236">
        <v>5000000</v>
      </c>
      <c r="E4" s="11">
        <v>3000000</v>
      </c>
      <c r="F4" s="12">
        <v>136395</v>
      </c>
      <c r="G4" s="12" t="s">
        <v>19</v>
      </c>
      <c r="H4" s="12" t="s">
        <v>20</v>
      </c>
      <c r="I4" s="236">
        <f>D4-E7</f>
        <v>0</v>
      </c>
      <c r="J4" s="11" t="s">
        <v>21</v>
      </c>
      <c r="K4" s="11" t="s">
        <v>22</v>
      </c>
      <c r="L4" s="239" t="s">
        <v>23</v>
      </c>
      <c r="M4" s="11"/>
      <c r="N4" s="13"/>
    </row>
    <row r="5" spans="1:14" ht="25.5" customHeight="1" thickBot="1" x14ac:dyDescent="0.3">
      <c r="A5" s="234"/>
      <c r="B5" s="14" t="s">
        <v>17</v>
      </c>
      <c r="C5" s="15" t="s">
        <v>18</v>
      </c>
      <c r="D5" s="237"/>
      <c r="E5" s="16">
        <v>1000000</v>
      </c>
      <c r="F5" s="17">
        <v>208175</v>
      </c>
      <c r="G5" s="17" t="s">
        <v>24</v>
      </c>
      <c r="H5" s="17" t="s">
        <v>20</v>
      </c>
      <c r="I5" s="237"/>
      <c r="J5" s="16" t="s">
        <v>25</v>
      </c>
      <c r="K5" s="16" t="s">
        <v>26</v>
      </c>
      <c r="L5" s="146"/>
      <c r="M5" s="18">
        <v>1000000</v>
      </c>
      <c r="N5" s="19">
        <f>I4-M5</f>
        <v>-1000000</v>
      </c>
    </row>
    <row r="6" spans="1:14" ht="25.5" customHeight="1" x14ac:dyDescent="0.25">
      <c r="A6" s="234"/>
      <c r="B6" s="9" t="s">
        <v>17</v>
      </c>
      <c r="C6" s="10" t="s">
        <v>18</v>
      </c>
      <c r="D6" s="238"/>
      <c r="E6" s="16">
        <v>1000000</v>
      </c>
      <c r="F6" s="17">
        <v>305731</v>
      </c>
      <c r="G6" s="17" t="s">
        <v>27</v>
      </c>
      <c r="H6" s="17" t="s">
        <v>20</v>
      </c>
      <c r="I6" s="238"/>
      <c r="J6" s="16"/>
      <c r="K6" s="16"/>
      <c r="L6" s="20"/>
      <c r="M6" s="18"/>
      <c r="N6" s="19"/>
    </row>
    <row r="7" spans="1:14" ht="25.5" customHeight="1" x14ac:dyDescent="0.25">
      <c r="A7" s="234"/>
      <c r="B7" s="14"/>
      <c r="C7" s="14" t="s">
        <v>28</v>
      </c>
      <c r="D7" s="14"/>
      <c r="E7" s="16">
        <f>SUM(E4:E6)</f>
        <v>5000000</v>
      </c>
      <c r="F7" s="21"/>
      <c r="G7" s="21"/>
      <c r="H7" s="21"/>
      <c r="I7" s="22"/>
      <c r="J7" s="16"/>
      <c r="K7" s="16"/>
      <c r="L7" s="23"/>
      <c r="M7" s="16"/>
      <c r="N7" s="24"/>
    </row>
    <row r="8" spans="1:14" ht="25.5" customHeight="1" x14ac:dyDescent="0.25">
      <c r="A8" s="234"/>
      <c r="B8" s="25" t="s">
        <v>29</v>
      </c>
      <c r="C8" s="26" t="s">
        <v>30</v>
      </c>
      <c r="D8" s="240">
        <v>20000000</v>
      </c>
      <c r="E8" s="27">
        <v>10208227</v>
      </c>
      <c r="F8" s="28">
        <v>136396</v>
      </c>
      <c r="G8" s="28" t="s">
        <v>19</v>
      </c>
      <c r="H8" s="28" t="s">
        <v>20</v>
      </c>
      <c r="I8" s="231">
        <f>D8-E19</f>
        <v>39988</v>
      </c>
      <c r="J8" s="29" t="s">
        <v>31</v>
      </c>
      <c r="K8" s="29" t="s">
        <v>32</v>
      </c>
      <c r="L8" s="30"/>
      <c r="M8" s="231">
        <v>3378988</v>
      </c>
      <c r="N8" s="232">
        <f>I8-M8</f>
        <v>-3339000</v>
      </c>
    </row>
    <row r="9" spans="1:14" ht="25.5" customHeight="1" x14ac:dyDescent="0.25">
      <c r="A9" s="234"/>
      <c r="B9" s="25" t="s">
        <v>29</v>
      </c>
      <c r="C9" s="26" t="s">
        <v>30</v>
      </c>
      <c r="D9" s="241"/>
      <c r="E9" s="27">
        <v>1251585</v>
      </c>
      <c r="F9" s="31">
        <v>208131</v>
      </c>
      <c r="G9" s="31" t="s">
        <v>24</v>
      </c>
      <c r="H9" s="28" t="s">
        <v>20</v>
      </c>
      <c r="I9" s="231"/>
      <c r="J9" s="29" t="s">
        <v>31</v>
      </c>
      <c r="K9" s="29" t="s">
        <v>32</v>
      </c>
      <c r="L9" s="30"/>
      <c r="M9" s="231"/>
      <c r="N9" s="232"/>
    </row>
    <row r="10" spans="1:14" ht="25.5" customHeight="1" x14ac:dyDescent="0.25">
      <c r="A10" s="234"/>
      <c r="B10" s="25" t="s">
        <v>29</v>
      </c>
      <c r="C10" s="26" t="s">
        <v>30</v>
      </c>
      <c r="D10" s="241"/>
      <c r="E10" s="27">
        <v>4546000</v>
      </c>
      <c r="F10" s="28" t="s">
        <v>33</v>
      </c>
      <c r="G10" s="28" t="s">
        <v>34</v>
      </c>
      <c r="H10" s="28" t="s">
        <v>35</v>
      </c>
      <c r="I10" s="231"/>
      <c r="J10" s="29" t="s">
        <v>36</v>
      </c>
      <c r="K10" s="29" t="s">
        <v>26</v>
      </c>
      <c r="L10" s="30"/>
      <c r="M10" s="231"/>
      <c r="N10" s="232"/>
    </row>
    <row r="11" spans="1:14" ht="25.5" customHeight="1" x14ac:dyDescent="0.25">
      <c r="A11" s="234"/>
      <c r="B11" s="25" t="s">
        <v>29</v>
      </c>
      <c r="C11" s="26" t="s">
        <v>30</v>
      </c>
      <c r="D11" s="241"/>
      <c r="E11" s="27">
        <v>496000</v>
      </c>
      <c r="F11" s="28">
        <v>166244</v>
      </c>
      <c r="G11" s="28" t="s">
        <v>37</v>
      </c>
      <c r="H11" s="28" t="s">
        <v>38</v>
      </c>
      <c r="I11" s="231"/>
      <c r="J11" s="29" t="s">
        <v>31</v>
      </c>
      <c r="K11" s="29" t="s">
        <v>32</v>
      </c>
      <c r="L11" s="30"/>
      <c r="M11" s="231"/>
      <c r="N11" s="232"/>
    </row>
    <row r="12" spans="1:14" ht="25.5" customHeight="1" x14ac:dyDescent="0.25">
      <c r="A12" s="234"/>
      <c r="B12" s="25" t="s">
        <v>29</v>
      </c>
      <c r="C12" s="26" t="s">
        <v>30</v>
      </c>
      <c r="D12" s="241"/>
      <c r="E12" s="27">
        <v>30000</v>
      </c>
      <c r="F12" s="28">
        <v>186949</v>
      </c>
      <c r="G12" s="28" t="s">
        <v>39</v>
      </c>
      <c r="H12" s="28" t="s">
        <v>38</v>
      </c>
      <c r="I12" s="231"/>
      <c r="J12" s="29" t="s">
        <v>31</v>
      </c>
      <c r="K12" s="29" t="s">
        <v>32</v>
      </c>
      <c r="L12" s="30"/>
      <c r="M12" s="231"/>
      <c r="N12" s="232"/>
    </row>
    <row r="13" spans="1:14" ht="25.5" customHeight="1" x14ac:dyDescent="0.25">
      <c r="A13" s="234"/>
      <c r="B13" s="25" t="s">
        <v>29</v>
      </c>
      <c r="C13" s="26" t="s">
        <v>30</v>
      </c>
      <c r="D13" s="241"/>
      <c r="E13" s="27">
        <v>35000</v>
      </c>
      <c r="F13" s="28" t="s">
        <v>40</v>
      </c>
      <c r="G13" s="28" t="s">
        <v>41</v>
      </c>
      <c r="H13" s="28" t="s">
        <v>38</v>
      </c>
      <c r="I13" s="231"/>
      <c r="J13" s="29" t="s">
        <v>31</v>
      </c>
      <c r="K13" s="29" t="s">
        <v>32</v>
      </c>
      <c r="L13" s="30"/>
      <c r="M13" s="231"/>
      <c r="N13" s="232"/>
    </row>
    <row r="14" spans="1:14" ht="25.5" customHeight="1" x14ac:dyDescent="0.25">
      <c r="A14" s="234"/>
      <c r="B14" s="25" t="s">
        <v>29</v>
      </c>
      <c r="C14" s="26" t="s">
        <v>30</v>
      </c>
      <c r="D14" s="241"/>
      <c r="E14" s="27">
        <v>50000</v>
      </c>
      <c r="F14" s="28">
        <v>213134</v>
      </c>
      <c r="G14" s="28" t="s">
        <v>42</v>
      </c>
      <c r="H14" s="28" t="s">
        <v>43</v>
      </c>
      <c r="I14" s="231"/>
      <c r="J14" s="29" t="s">
        <v>31</v>
      </c>
      <c r="K14" s="29" t="s">
        <v>32</v>
      </c>
      <c r="L14" s="30"/>
      <c r="M14" s="231"/>
      <c r="N14" s="232"/>
    </row>
    <row r="15" spans="1:14" ht="25.5" customHeight="1" x14ac:dyDescent="0.25">
      <c r="A15" s="234"/>
      <c r="B15" s="25" t="s">
        <v>29</v>
      </c>
      <c r="C15" s="26" t="s">
        <v>30</v>
      </c>
      <c r="D15" s="241"/>
      <c r="E15" s="27">
        <v>4200</v>
      </c>
      <c r="F15" s="28">
        <v>217425</v>
      </c>
      <c r="G15" s="28" t="s">
        <v>44</v>
      </c>
      <c r="H15" s="28" t="s">
        <v>38</v>
      </c>
      <c r="I15" s="231"/>
      <c r="J15" s="29" t="s">
        <v>31</v>
      </c>
      <c r="K15" s="29" t="s">
        <v>32</v>
      </c>
      <c r="L15" s="30"/>
      <c r="M15" s="231"/>
      <c r="N15" s="232"/>
    </row>
    <row r="16" spans="1:14" ht="25.5" customHeight="1" x14ac:dyDescent="0.25">
      <c r="A16" s="234"/>
      <c r="B16" s="25" t="s">
        <v>29</v>
      </c>
      <c r="C16" s="26" t="s">
        <v>30</v>
      </c>
      <c r="D16" s="241"/>
      <c r="E16" s="32">
        <v>4000</v>
      </c>
      <c r="F16" s="33">
        <v>259333</v>
      </c>
      <c r="G16" s="33" t="s">
        <v>45</v>
      </c>
      <c r="H16" s="33" t="s">
        <v>38</v>
      </c>
      <c r="I16" s="231"/>
      <c r="J16" s="30"/>
      <c r="K16" s="34"/>
      <c r="L16" s="30" t="s">
        <v>46</v>
      </c>
      <c r="M16" s="231"/>
      <c r="N16" s="232"/>
    </row>
    <row r="17" spans="1:14" ht="25.5" customHeight="1" x14ac:dyDescent="0.25">
      <c r="A17" s="234"/>
      <c r="B17" s="25" t="s">
        <v>29</v>
      </c>
      <c r="C17" s="26" t="s">
        <v>30</v>
      </c>
      <c r="D17" s="241"/>
      <c r="E17" s="32">
        <v>7000</v>
      </c>
      <c r="F17" s="33">
        <v>304630</v>
      </c>
      <c r="G17" s="33" t="s">
        <v>27</v>
      </c>
      <c r="H17" s="33" t="s">
        <v>38</v>
      </c>
      <c r="I17" s="231"/>
      <c r="J17" s="30"/>
      <c r="K17" s="34"/>
      <c r="L17" s="30"/>
      <c r="M17" s="231"/>
      <c r="N17" s="232"/>
    </row>
    <row r="18" spans="1:14" ht="25.5" customHeight="1" x14ac:dyDescent="0.25">
      <c r="A18" s="234"/>
      <c r="B18" s="25" t="s">
        <v>29</v>
      </c>
      <c r="C18" s="26" t="s">
        <v>30</v>
      </c>
      <c r="D18" s="242"/>
      <c r="E18" s="32">
        <v>3328000</v>
      </c>
      <c r="F18" s="33">
        <v>325945</v>
      </c>
      <c r="G18" s="33" t="s">
        <v>47</v>
      </c>
      <c r="H18" s="33" t="s">
        <v>38</v>
      </c>
      <c r="I18" s="231"/>
      <c r="J18" s="30"/>
      <c r="K18" s="34"/>
      <c r="L18" s="30"/>
      <c r="M18" s="231"/>
      <c r="N18" s="232"/>
    </row>
    <row r="19" spans="1:14" ht="25.5" customHeight="1" x14ac:dyDescent="0.25">
      <c r="A19" s="234"/>
      <c r="B19" s="35"/>
      <c r="C19" s="35" t="s">
        <v>28</v>
      </c>
      <c r="D19" s="35"/>
      <c r="E19" s="23">
        <f>SUM(E8:E18)</f>
        <v>19960012</v>
      </c>
      <c r="F19" s="36"/>
      <c r="G19" s="36"/>
      <c r="H19" s="36"/>
      <c r="I19" s="231"/>
      <c r="J19" s="37"/>
      <c r="K19" s="38"/>
      <c r="L19" s="30"/>
      <c r="M19" s="231"/>
      <c r="N19" s="232"/>
    </row>
    <row r="20" spans="1:14" ht="25.5" customHeight="1" x14ac:dyDescent="0.25">
      <c r="A20" s="234"/>
      <c r="B20" s="39" t="s">
        <v>48</v>
      </c>
      <c r="C20" s="40" t="s">
        <v>49</v>
      </c>
      <c r="D20" s="194">
        <v>10000000</v>
      </c>
      <c r="E20" s="41">
        <f>5546000</f>
        <v>5546000</v>
      </c>
      <c r="F20" s="42">
        <v>136403</v>
      </c>
      <c r="G20" s="42" t="s">
        <v>19</v>
      </c>
      <c r="H20" s="42" t="s">
        <v>20</v>
      </c>
      <c r="I20" s="197">
        <f>D20-E32</f>
        <v>381467</v>
      </c>
      <c r="J20" s="18" t="s">
        <v>50</v>
      </c>
      <c r="K20" s="18" t="s">
        <v>51</v>
      </c>
      <c r="L20" s="30"/>
      <c r="M20" s="197">
        <v>1315467</v>
      </c>
      <c r="N20" s="198">
        <f>I20-M20</f>
        <v>-934000</v>
      </c>
    </row>
    <row r="21" spans="1:14" ht="25.5" customHeight="1" x14ac:dyDescent="0.25">
      <c r="A21" s="234"/>
      <c r="B21" s="39" t="s">
        <v>48</v>
      </c>
      <c r="C21" s="40" t="s">
        <v>49</v>
      </c>
      <c r="D21" s="195"/>
      <c r="E21" s="41">
        <v>-1151585</v>
      </c>
      <c r="F21" s="42">
        <v>208131</v>
      </c>
      <c r="G21" s="42" t="s">
        <v>24</v>
      </c>
      <c r="H21" s="42" t="s">
        <v>20</v>
      </c>
      <c r="I21" s="197"/>
      <c r="J21" s="18" t="s">
        <v>50</v>
      </c>
      <c r="K21" s="18" t="s">
        <v>51</v>
      </c>
      <c r="L21" s="30"/>
      <c r="M21" s="197"/>
      <c r="N21" s="198"/>
    </row>
    <row r="22" spans="1:14" ht="25.5" customHeight="1" x14ac:dyDescent="0.25">
      <c r="A22" s="234"/>
      <c r="B22" s="39" t="s">
        <v>48</v>
      </c>
      <c r="C22" s="40" t="s">
        <v>49</v>
      </c>
      <c r="D22" s="195"/>
      <c r="E22" s="41">
        <f>1000000+500000</f>
        <v>1500000</v>
      </c>
      <c r="F22" s="42" t="s">
        <v>52</v>
      </c>
      <c r="G22" s="42" t="s">
        <v>53</v>
      </c>
      <c r="H22" s="42" t="s">
        <v>38</v>
      </c>
      <c r="I22" s="197"/>
      <c r="J22" s="18" t="s">
        <v>54</v>
      </c>
      <c r="K22" s="18" t="s">
        <v>26</v>
      </c>
      <c r="L22" s="30"/>
      <c r="M22" s="197"/>
      <c r="N22" s="198"/>
    </row>
    <row r="23" spans="1:14" ht="25.5" customHeight="1" x14ac:dyDescent="0.25">
      <c r="A23" s="234"/>
      <c r="B23" s="39" t="s">
        <v>48</v>
      </c>
      <c r="C23" s="40" t="s">
        <v>49</v>
      </c>
      <c r="D23" s="195"/>
      <c r="E23" s="41">
        <v>150000</v>
      </c>
      <c r="F23" s="42" t="s">
        <v>55</v>
      </c>
      <c r="G23" s="42" t="s">
        <v>56</v>
      </c>
      <c r="H23" s="42" t="s">
        <v>38</v>
      </c>
      <c r="I23" s="197"/>
      <c r="J23" s="18" t="s">
        <v>54</v>
      </c>
      <c r="K23" s="18" t="s">
        <v>26</v>
      </c>
      <c r="L23" s="30"/>
      <c r="M23" s="197"/>
      <c r="N23" s="198"/>
    </row>
    <row r="24" spans="1:14" ht="25.5" customHeight="1" x14ac:dyDescent="0.25">
      <c r="A24" s="234"/>
      <c r="B24" s="39" t="s">
        <v>48</v>
      </c>
      <c r="C24" s="40" t="s">
        <v>49</v>
      </c>
      <c r="D24" s="195"/>
      <c r="E24" s="41">
        <v>2273000</v>
      </c>
      <c r="F24" s="42" t="s">
        <v>33</v>
      </c>
      <c r="G24" s="42" t="s">
        <v>34</v>
      </c>
      <c r="H24" s="42" t="s">
        <v>57</v>
      </c>
      <c r="I24" s="197"/>
      <c r="J24" s="29" t="s">
        <v>58</v>
      </c>
      <c r="K24" s="18" t="s">
        <v>26</v>
      </c>
      <c r="L24" s="30"/>
      <c r="M24" s="197"/>
      <c r="N24" s="198"/>
    </row>
    <row r="25" spans="1:14" ht="25.5" customHeight="1" x14ac:dyDescent="0.25">
      <c r="A25" s="234"/>
      <c r="B25" s="39" t="s">
        <v>48</v>
      </c>
      <c r="C25" s="40" t="s">
        <v>49</v>
      </c>
      <c r="D25" s="195"/>
      <c r="E25" s="41">
        <v>200000</v>
      </c>
      <c r="F25" s="42">
        <v>175452</v>
      </c>
      <c r="G25" s="42" t="s">
        <v>22</v>
      </c>
      <c r="H25" s="42" t="s">
        <v>38</v>
      </c>
      <c r="I25" s="197"/>
      <c r="J25" s="18" t="s">
        <v>50</v>
      </c>
      <c r="K25" s="18" t="s">
        <v>51</v>
      </c>
      <c r="L25" s="30"/>
      <c r="M25" s="197"/>
      <c r="N25" s="198"/>
    </row>
    <row r="26" spans="1:14" ht="25.5" customHeight="1" x14ac:dyDescent="0.25">
      <c r="A26" s="234"/>
      <c r="B26" s="39" t="s">
        <v>48</v>
      </c>
      <c r="C26" s="40" t="s">
        <v>49</v>
      </c>
      <c r="D26" s="195"/>
      <c r="E26" s="41">
        <v>107328</v>
      </c>
      <c r="F26" s="42">
        <v>211805</v>
      </c>
      <c r="G26" s="42" t="s">
        <v>59</v>
      </c>
      <c r="H26" s="42" t="s">
        <v>60</v>
      </c>
      <c r="I26" s="197"/>
      <c r="J26" s="18" t="s">
        <v>50</v>
      </c>
      <c r="K26" s="18" t="s">
        <v>51</v>
      </c>
      <c r="L26" s="30"/>
      <c r="M26" s="197"/>
      <c r="N26" s="198"/>
    </row>
    <row r="27" spans="1:14" ht="25.5" customHeight="1" x14ac:dyDescent="0.25">
      <c r="A27" s="234"/>
      <c r="B27" s="39" t="s">
        <v>48</v>
      </c>
      <c r="C27" s="40" t="s">
        <v>49</v>
      </c>
      <c r="D27" s="195"/>
      <c r="E27" s="41">
        <v>57790</v>
      </c>
      <c r="F27" s="42">
        <v>211789</v>
      </c>
      <c r="G27" s="42" t="s">
        <v>59</v>
      </c>
      <c r="H27" s="42" t="s">
        <v>60</v>
      </c>
      <c r="I27" s="197"/>
      <c r="J27" s="18" t="s">
        <v>50</v>
      </c>
      <c r="K27" s="18" t="s">
        <v>51</v>
      </c>
      <c r="L27" s="30"/>
      <c r="M27" s="197"/>
      <c r="N27" s="198"/>
    </row>
    <row r="28" spans="1:14" ht="25.5" customHeight="1" x14ac:dyDescent="0.25">
      <c r="A28" s="234"/>
      <c r="B28" s="39" t="s">
        <v>48</v>
      </c>
      <c r="C28" s="40" t="s">
        <v>49</v>
      </c>
      <c r="D28" s="195"/>
      <c r="E28" s="41">
        <v>2000</v>
      </c>
      <c r="F28" s="42">
        <v>217433</v>
      </c>
      <c r="G28" s="42" t="s">
        <v>44</v>
      </c>
      <c r="H28" s="42" t="s">
        <v>38</v>
      </c>
      <c r="I28" s="197"/>
      <c r="J28" s="18" t="s">
        <v>50</v>
      </c>
      <c r="K28" s="18" t="s">
        <v>51</v>
      </c>
      <c r="L28" s="30"/>
      <c r="M28" s="197"/>
      <c r="N28" s="198"/>
    </row>
    <row r="29" spans="1:14" ht="25.5" customHeight="1" x14ac:dyDescent="0.25">
      <c r="A29" s="234"/>
      <c r="B29" s="39" t="s">
        <v>48</v>
      </c>
      <c r="C29" s="40" t="s">
        <v>49</v>
      </c>
      <c r="D29" s="195"/>
      <c r="E29" s="41">
        <v>24000</v>
      </c>
      <c r="F29" s="42">
        <v>228132</v>
      </c>
      <c r="G29" s="42" t="s">
        <v>26</v>
      </c>
      <c r="H29" s="42" t="s">
        <v>61</v>
      </c>
      <c r="I29" s="197"/>
      <c r="J29" s="18" t="s">
        <v>50</v>
      </c>
      <c r="K29" s="18" t="s">
        <v>51</v>
      </c>
      <c r="L29" s="30"/>
      <c r="M29" s="197"/>
      <c r="N29" s="198"/>
    </row>
    <row r="30" spans="1:14" ht="25.5" customHeight="1" x14ac:dyDescent="0.25">
      <c r="A30" s="234"/>
      <c r="B30" s="39" t="s">
        <v>48</v>
      </c>
      <c r="C30" s="40" t="s">
        <v>49</v>
      </c>
      <c r="D30" s="195"/>
      <c r="E30" s="32">
        <v>200000</v>
      </c>
      <c r="F30" s="33">
        <v>255622</v>
      </c>
      <c r="G30" s="33" t="s">
        <v>32</v>
      </c>
      <c r="H30" s="33" t="s">
        <v>61</v>
      </c>
      <c r="I30" s="197"/>
      <c r="J30" s="23"/>
      <c r="K30" s="23"/>
      <c r="L30" s="30"/>
      <c r="M30" s="197"/>
      <c r="N30" s="198"/>
    </row>
    <row r="31" spans="1:14" ht="25.5" customHeight="1" x14ac:dyDescent="0.25">
      <c r="A31" s="234"/>
      <c r="B31" s="39" t="s">
        <v>48</v>
      </c>
      <c r="C31" s="40" t="s">
        <v>49</v>
      </c>
      <c r="D31" s="196"/>
      <c r="E31" s="32">
        <v>710000</v>
      </c>
      <c r="F31" s="33">
        <v>325945</v>
      </c>
      <c r="G31" s="33" t="s">
        <v>47</v>
      </c>
      <c r="H31" s="33" t="s">
        <v>38</v>
      </c>
      <c r="I31" s="197"/>
      <c r="J31" s="23"/>
      <c r="K31" s="23"/>
      <c r="L31" s="30"/>
      <c r="M31" s="197"/>
      <c r="N31" s="198"/>
    </row>
    <row r="32" spans="1:14" ht="25.5" customHeight="1" x14ac:dyDescent="0.25">
      <c r="A32" s="234"/>
      <c r="B32" s="43"/>
      <c r="C32" s="39" t="s">
        <v>28</v>
      </c>
      <c r="D32" s="43"/>
      <c r="E32" s="41">
        <f>SUM(E20:E31)</f>
        <v>9618533</v>
      </c>
      <c r="F32" s="42"/>
      <c r="G32" s="42"/>
      <c r="H32" s="42"/>
      <c r="I32" s="197"/>
      <c r="J32" s="37"/>
      <c r="K32" s="38"/>
      <c r="L32" s="30"/>
      <c r="M32" s="197"/>
      <c r="N32" s="198"/>
    </row>
    <row r="33" spans="1:14" ht="25.5" customHeight="1" x14ac:dyDescent="0.25">
      <c r="A33" s="234"/>
      <c r="B33" s="14" t="s">
        <v>17</v>
      </c>
      <c r="C33" s="15" t="s">
        <v>62</v>
      </c>
      <c r="D33" s="243">
        <v>5000000</v>
      </c>
      <c r="E33" s="16">
        <v>1470000</v>
      </c>
      <c r="F33" s="17">
        <v>136402</v>
      </c>
      <c r="G33" s="17" t="s">
        <v>19</v>
      </c>
      <c r="H33" s="17" t="s">
        <v>20</v>
      </c>
      <c r="I33" s="244">
        <f>D33-E36</f>
        <v>0</v>
      </c>
      <c r="J33" s="16" t="s">
        <v>63</v>
      </c>
      <c r="K33" s="16" t="s">
        <v>22</v>
      </c>
      <c r="L33" s="145" t="s">
        <v>23</v>
      </c>
      <c r="M33" s="16"/>
      <c r="N33" s="24"/>
    </row>
    <row r="34" spans="1:14" ht="25.5" customHeight="1" x14ac:dyDescent="0.25">
      <c r="A34" s="234"/>
      <c r="B34" s="14" t="s">
        <v>17</v>
      </c>
      <c r="C34" s="15" t="s">
        <v>62</v>
      </c>
      <c r="D34" s="237"/>
      <c r="E34" s="16">
        <v>2530000</v>
      </c>
      <c r="F34" s="17">
        <v>208175</v>
      </c>
      <c r="G34" s="17" t="s">
        <v>24</v>
      </c>
      <c r="H34" s="17" t="s">
        <v>20</v>
      </c>
      <c r="I34" s="244"/>
      <c r="J34" s="16" t="s">
        <v>64</v>
      </c>
      <c r="K34" s="16" t="s">
        <v>26</v>
      </c>
      <c r="L34" s="146"/>
      <c r="M34" s="16">
        <v>1000000</v>
      </c>
      <c r="N34" s="24">
        <f>I33-M34</f>
        <v>-1000000</v>
      </c>
    </row>
    <row r="35" spans="1:14" ht="25.5" customHeight="1" x14ac:dyDescent="0.25">
      <c r="A35" s="234"/>
      <c r="B35" s="14" t="s">
        <v>17</v>
      </c>
      <c r="C35" s="15" t="s">
        <v>62</v>
      </c>
      <c r="D35" s="238"/>
      <c r="E35" s="16">
        <v>1000000</v>
      </c>
      <c r="F35" s="17">
        <v>305731</v>
      </c>
      <c r="G35" s="17" t="s">
        <v>27</v>
      </c>
      <c r="H35" s="17" t="s">
        <v>20</v>
      </c>
      <c r="I35" s="244"/>
      <c r="J35" s="16"/>
      <c r="K35" s="16"/>
      <c r="L35" s="20"/>
      <c r="M35" s="16"/>
      <c r="N35" s="24"/>
    </row>
    <row r="36" spans="1:14" ht="25.5" customHeight="1" x14ac:dyDescent="0.25">
      <c r="A36" s="234"/>
      <c r="B36" s="44"/>
      <c r="C36" s="14" t="s">
        <v>28</v>
      </c>
      <c r="D36" s="44"/>
      <c r="E36" s="16">
        <f>SUM(E33:E35)</f>
        <v>5000000</v>
      </c>
      <c r="F36" s="245"/>
      <c r="G36" s="245"/>
      <c r="H36" s="245"/>
      <c r="I36" s="244"/>
      <c r="J36" s="16"/>
      <c r="K36" s="16"/>
      <c r="L36" s="23"/>
      <c r="M36" s="16"/>
      <c r="N36" s="24"/>
    </row>
    <row r="37" spans="1:14" ht="25.5" customHeight="1" x14ac:dyDescent="0.25">
      <c r="A37" s="234"/>
      <c r="B37" s="45" t="s">
        <v>48</v>
      </c>
      <c r="C37" s="46" t="s">
        <v>65</v>
      </c>
      <c r="D37" s="209">
        <v>20000000</v>
      </c>
      <c r="E37" s="47">
        <v>70000</v>
      </c>
      <c r="F37" s="48" t="s">
        <v>66</v>
      </c>
      <c r="G37" s="48" t="s">
        <v>67</v>
      </c>
      <c r="H37" s="48" t="s">
        <v>38</v>
      </c>
      <c r="I37" s="212">
        <f>D37-E54</f>
        <v>12801271</v>
      </c>
      <c r="J37" s="16" t="s">
        <v>68</v>
      </c>
      <c r="K37" s="16" t="s">
        <v>69</v>
      </c>
      <c r="L37" s="30"/>
      <c r="M37" s="212"/>
      <c r="N37" s="213"/>
    </row>
    <row r="38" spans="1:14" s="50" customFormat="1" ht="25.5" customHeight="1" x14ac:dyDescent="0.25">
      <c r="A38" s="234"/>
      <c r="B38" s="45" t="s">
        <v>48</v>
      </c>
      <c r="C38" s="46" t="s">
        <v>65</v>
      </c>
      <c r="D38" s="210"/>
      <c r="E38" s="47">
        <v>42870</v>
      </c>
      <c r="F38" s="48">
        <v>175990</v>
      </c>
      <c r="G38" s="48" t="s">
        <v>22</v>
      </c>
      <c r="H38" s="48" t="s">
        <v>70</v>
      </c>
      <c r="I38" s="212"/>
      <c r="J38" s="16" t="s">
        <v>68</v>
      </c>
      <c r="K38" s="16" t="s">
        <v>69</v>
      </c>
      <c r="L38" s="49"/>
      <c r="M38" s="212"/>
      <c r="N38" s="213"/>
    </row>
    <row r="39" spans="1:14" s="50" customFormat="1" ht="25.5" customHeight="1" x14ac:dyDescent="0.25">
      <c r="A39" s="234"/>
      <c r="B39" s="45" t="s">
        <v>48</v>
      </c>
      <c r="C39" s="46" t="s">
        <v>65</v>
      </c>
      <c r="D39" s="210"/>
      <c r="E39" s="47">
        <v>250000</v>
      </c>
      <c r="F39" s="48">
        <v>187586</v>
      </c>
      <c r="G39" s="48" t="s">
        <v>39</v>
      </c>
      <c r="H39" s="48" t="s">
        <v>38</v>
      </c>
      <c r="I39" s="212"/>
      <c r="J39" s="16" t="s">
        <v>68</v>
      </c>
      <c r="K39" s="16" t="s">
        <v>69</v>
      </c>
      <c r="L39" s="49"/>
      <c r="M39" s="212"/>
      <c r="N39" s="213"/>
    </row>
    <row r="40" spans="1:14" s="50" customFormat="1" ht="25.5" customHeight="1" x14ac:dyDescent="0.25">
      <c r="A40" s="234"/>
      <c r="B40" s="45" t="s">
        <v>48</v>
      </c>
      <c r="C40" s="46" t="s">
        <v>65</v>
      </c>
      <c r="D40" s="210"/>
      <c r="E40" s="47">
        <v>82000</v>
      </c>
      <c r="F40" s="48">
        <v>217465</v>
      </c>
      <c r="G40" s="48" t="s">
        <v>44</v>
      </c>
      <c r="H40" s="48" t="s">
        <v>38</v>
      </c>
      <c r="I40" s="212"/>
      <c r="J40" s="16" t="s">
        <v>68</v>
      </c>
      <c r="K40" s="16" t="s">
        <v>69</v>
      </c>
      <c r="L40" s="49"/>
      <c r="M40" s="212"/>
      <c r="N40" s="213"/>
    </row>
    <row r="41" spans="1:14" s="50" customFormat="1" ht="25.5" customHeight="1" x14ac:dyDescent="0.25">
      <c r="A41" s="234"/>
      <c r="B41" s="45" t="s">
        <v>48</v>
      </c>
      <c r="C41" s="46" t="s">
        <v>65</v>
      </c>
      <c r="D41" s="210"/>
      <c r="E41" s="47">
        <v>120000</v>
      </c>
      <c r="F41" s="48">
        <v>217423</v>
      </c>
      <c r="G41" s="48" t="s">
        <v>44</v>
      </c>
      <c r="H41" s="48" t="s">
        <v>38</v>
      </c>
      <c r="I41" s="212"/>
      <c r="J41" s="16" t="s">
        <v>68</v>
      </c>
      <c r="K41" s="16" t="s">
        <v>69</v>
      </c>
      <c r="L41" s="49"/>
      <c r="M41" s="212"/>
      <c r="N41" s="213"/>
    </row>
    <row r="42" spans="1:14" s="50" customFormat="1" ht="25.5" customHeight="1" x14ac:dyDescent="0.25">
      <c r="A42" s="234"/>
      <c r="B42" s="45" t="s">
        <v>48</v>
      </c>
      <c r="C42" s="46" t="s">
        <v>65</v>
      </c>
      <c r="D42" s="210"/>
      <c r="E42" s="47">
        <v>82000</v>
      </c>
      <c r="F42" s="48">
        <v>217418</v>
      </c>
      <c r="G42" s="48" t="s">
        <v>44</v>
      </c>
      <c r="H42" s="48" t="s">
        <v>38</v>
      </c>
      <c r="I42" s="212"/>
      <c r="J42" s="16" t="s">
        <v>68</v>
      </c>
      <c r="K42" s="16" t="s">
        <v>69</v>
      </c>
      <c r="L42" s="49"/>
      <c r="M42" s="212"/>
      <c r="N42" s="213"/>
    </row>
    <row r="43" spans="1:14" s="50" customFormat="1" ht="25.5" customHeight="1" x14ac:dyDescent="0.25">
      <c r="A43" s="234"/>
      <c r="B43" s="45" t="s">
        <v>48</v>
      </c>
      <c r="C43" s="46" t="s">
        <v>65</v>
      </c>
      <c r="D43" s="210"/>
      <c r="E43" s="47">
        <v>361996</v>
      </c>
      <c r="F43" s="48">
        <v>217466</v>
      </c>
      <c r="G43" s="48" t="s">
        <v>44</v>
      </c>
      <c r="H43" s="48" t="s">
        <v>38</v>
      </c>
      <c r="I43" s="212"/>
      <c r="J43" s="16" t="s">
        <v>68</v>
      </c>
      <c r="K43" s="16" t="s">
        <v>69</v>
      </c>
      <c r="L43" s="49"/>
      <c r="M43" s="212"/>
      <c r="N43" s="213"/>
    </row>
    <row r="44" spans="1:14" s="50" customFormat="1" ht="25.5" customHeight="1" x14ac:dyDescent="0.25">
      <c r="A44" s="234"/>
      <c r="B44" s="45" t="s">
        <v>48</v>
      </c>
      <c r="C44" s="46" t="s">
        <v>65</v>
      </c>
      <c r="D44" s="210"/>
      <c r="E44" s="47">
        <v>11013</v>
      </c>
      <c r="F44" s="48">
        <v>217406</v>
      </c>
      <c r="G44" s="48" t="s">
        <v>44</v>
      </c>
      <c r="H44" s="48" t="s">
        <v>38</v>
      </c>
      <c r="I44" s="212"/>
      <c r="J44" s="16" t="s">
        <v>68</v>
      </c>
      <c r="K44" s="16" t="s">
        <v>69</v>
      </c>
      <c r="L44" s="49"/>
      <c r="M44" s="212"/>
      <c r="N44" s="213"/>
    </row>
    <row r="45" spans="1:14" s="50" customFormat="1" ht="25.5" customHeight="1" x14ac:dyDescent="0.25">
      <c r="A45" s="234"/>
      <c r="B45" s="45" t="s">
        <v>48</v>
      </c>
      <c r="C45" s="46" t="s">
        <v>65</v>
      </c>
      <c r="D45" s="210"/>
      <c r="E45" s="47">
        <v>102600</v>
      </c>
      <c r="F45" s="48">
        <v>217446</v>
      </c>
      <c r="G45" s="48" t="s">
        <v>44</v>
      </c>
      <c r="H45" s="48" t="s">
        <v>20</v>
      </c>
      <c r="I45" s="212"/>
      <c r="J45" s="16" t="s">
        <v>68</v>
      </c>
      <c r="K45" s="16" t="s">
        <v>69</v>
      </c>
      <c r="L45" s="49"/>
      <c r="M45" s="212"/>
      <c r="N45" s="213"/>
    </row>
    <row r="46" spans="1:14" s="50" customFormat="1" ht="25.5" customHeight="1" x14ac:dyDescent="0.25">
      <c r="A46" s="234"/>
      <c r="B46" s="45" t="s">
        <v>48</v>
      </c>
      <c r="C46" s="46" t="s">
        <v>65</v>
      </c>
      <c r="D46" s="210"/>
      <c r="E46" s="47">
        <v>56484</v>
      </c>
      <c r="F46" s="48">
        <v>230555</v>
      </c>
      <c r="G46" s="48" t="s">
        <v>71</v>
      </c>
      <c r="H46" s="48" t="s">
        <v>38</v>
      </c>
      <c r="I46" s="212"/>
      <c r="J46" s="16" t="s">
        <v>68</v>
      </c>
      <c r="K46" s="16" t="s">
        <v>69</v>
      </c>
      <c r="L46" s="49"/>
      <c r="M46" s="212"/>
      <c r="N46" s="213"/>
    </row>
    <row r="47" spans="1:14" s="50" customFormat="1" ht="25.5" customHeight="1" x14ac:dyDescent="0.25">
      <c r="A47" s="234"/>
      <c r="B47" s="45" t="s">
        <v>48</v>
      </c>
      <c r="C47" s="46" t="s">
        <v>65</v>
      </c>
      <c r="D47" s="210"/>
      <c r="E47" s="47">
        <v>1379816</v>
      </c>
      <c r="F47" s="48">
        <v>228173</v>
      </c>
      <c r="G47" s="48" t="s">
        <v>26</v>
      </c>
      <c r="H47" s="48" t="s">
        <v>38</v>
      </c>
      <c r="I47" s="212"/>
      <c r="J47" s="16" t="s">
        <v>68</v>
      </c>
      <c r="K47" s="16" t="s">
        <v>69</v>
      </c>
      <c r="L47" s="49"/>
      <c r="M47" s="212"/>
      <c r="N47" s="213"/>
    </row>
    <row r="48" spans="1:14" s="50" customFormat="1" ht="25.5" customHeight="1" x14ac:dyDescent="0.25">
      <c r="A48" s="234"/>
      <c r="B48" s="45" t="s">
        <v>48</v>
      </c>
      <c r="C48" s="46" t="s">
        <v>65</v>
      </c>
      <c r="D48" s="210"/>
      <c r="E48" s="47">
        <v>25000</v>
      </c>
      <c r="F48" s="48">
        <v>259326</v>
      </c>
      <c r="G48" s="48" t="s">
        <v>45</v>
      </c>
      <c r="H48" s="48" t="s">
        <v>38</v>
      </c>
      <c r="I48" s="212"/>
      <c r="J48" s="51" t="s">
        <v>72</v>
      </c>
      <c r="K48" s="51"/>
      <c r="L48" s="30" t="s">
        <v>46</v>
      </c>
      <c r="M48" s="212"/>
      <c r="N48" s="213"/>
    </row>
    <row r="49" spans="1:14" s="50" customFormat="1" ht="25.5" customHeight="1" x14ac:dyDescent="0.25">
      <c r="A49" s="234"/>
      <c r="B49" s="45" t="s">
        <v>48</v>
      </c>
      <c r="C49" s="46" t="s">
        <v>65</v>
      </c>
      <c r="D49" s="210"/>
      <c r="E49" s="47">
        <v>2000000</v>
      </c>
      <c r="F49" s="48">
        <v>281974</v>
      </c>
      <c r="G49" s="48" t="s">
        <v>73</v>
      </c>
      <c r="H49" s="48" t="s">
        <v>70</v>
      </c>
      <c r="I49" s="212"/>
      <c r="J49" s="51" t="s">
        <v>72</v>
      </c>
      <c r="K49" s="51"/>
      <c r="L49" s="30"/>
      <c r="M49" s="212"/>
      <c r="N49" s="213"/>
    </row>
    <row r="50" spans="1:14" s="50" customFormat="1" ht="25.5" customHeight="1" x14ac:dyDescent="0.25">
      <c r="A50" s="234"/>
      <c r="B50" s="45" t="s">
        <v>48</v>
      </c>
      <c r="C50" s="46" t="s">
        <v>65</v>
      </c>
      <c r="D50" s="210"/>
      <c r="E50" s="47">
        <v>25000</v>
      </c>
      <c r="F50" s="48">
        <v>310633</v>
      </c>
      <c r="G50" s="48" t="s">
        <v>74</v>
      </c>
      <c r="H50" s="48" t="s">
        <v>38</v>
      </c>
      <c r="I50" s="212"/>
      <c r="J50" s="51" t="s">
        <v>72</v>
      </c>
      <c r="K50" s="51"/>
      <c r="L50" s="30"/>
      <c r="M50" s="212"/>
      <c r="N50" s="213"/>
    </row>
    <row r="51" spans="1:14" s="50" customFormat="1" ht="25.5" customHeight="1" x14ac:dyDescent="0.25">
      <c r="A51" s="234"/>
      <c r="B51" s="45" t="s">
        <v>48</v>
      </c>
      <c r="C51" s="46" t="s">
        <v>65</v>
      </c>
      <c r="D51" s="210"/>
      <c r="E51" s="47">
        <v>138950</v>
      </c>
      <c r="F51" s="48">
        <v>318567</v>
      </c>
      <c r="G51" s="48" t="s">
        <v>75</v>
      </c>
      <c r="H51" s="48" t="s">
        <v>60</v>
      </c>
      <c r="I51" s="212"/>
      <c r="J51" s="51" t="s">
        <v>72</v>
      </c>
      <c r="K51" s="51"/>
      <c r="L51" s="30"/>
      <c r="M51" s="212"/>
      <c r="N51" s="213"/>
    </row>
    <row r="52" spans="1:14" s="50" customFormat="1" ht="25.5" customHeight="1" x14ac:dyDescent="0.25">
      <c r="A52" s="234"/>
      <c r="B52" s="45" t="s">
        <v>48</v>
      </c>
      <c r="C52" s="46" t="s">
        <v>65</v>
      </c>
      <c r="D52" s="210"/>
      <c r="E52" s="47">
        <v>1911000</v>
      </c>
      <c r="F52" s="48">
        <v>325948</v>
      </c>
      <c r="G52" s="48" t="s">
        <v>76</v>
      </c>
      <c r="H52" s="48" t="s">
        <v>38</v>
      </c>
      <c r="I52" s="212"/>
      <c r="J52" s="51" t="s">
        <v>72</v>
      </c>
      <c r="K52" s="51"/>
      <c r="L52" s="30"/>
      <c r="M52" s="212"/>
      <c r="N52" s="213"/>
    </row>
    <row r="53" spans="1:14" s="50" customFormat="1" ht="25.5" customHeight="1" x14ac:dyDescent="0.25">
      <c r="A53" s="234"/>
      <c r="B53" s="45" t="s">
        <v>48</v>
      </c>
      <c r="C53" s="46" t="s">
        <v>65</v>
      </c>
      <c r="D53" s="210"/>
      <c r="E53" s="47">
        <f>100000+440000</f>
        <v>540000</v>
      </c>
      <c r="F53" s="48">
        <v>325374</v>
      </c>
      <c r="G53" s="48" t="s">
        <v>77</v>
      </c>
      <c r="H53" s="48" t="s">
        <v>38</v>
      </c>
      <c r="I53" s="212"/>
      <c r="J53" s="51" t="s">
        <v>72</v>
      </c>
      <c r="K53" s="51"/>
      <c r="L53" s="30"/>
      <c r="M53" s="212"/>
      <c r="N53" s="213"/>
    </row>
    <row r="54" spans="1:14" s="50" customFormat="1" ht="25.5" customHeight="1" x14ac:dyDescent="0.25">
      <c r="A54" s="234"/>
      <c r="B54" s="52"/>
      <c r="C54" s="45" t="s">
        <v>28</v>
      </c>
      <c r="D54" s="211"/>
      <c r="E54" s="47">
        <f>SUM(E37:E53)</f>
        <v>7198729</v>
      </c>
      <c r="F54" s="214"/>
      <c r="G54" s="214"/>
      <c r="H54" s="214"/>
      <c r="I54" s="212"/>
      <c r="J54" s="53"/>
      <c r="K54" s="54"/>
      <c r="L54" s="49"/>
      <c r="M54" s="212"/>
      <c r="N54" s="213"/>
    </row>
    <row r="55" spans="1:14" s="50" customFormat="1" ht="25.5" customHeight="1" x14ac:dyDescent="0.25">
      <c r="A55" s="234"/>
      <c r="B55" s="55" t="s">
        <v>29</v>
      </c>
      <c r="C55" s="56" t="s">
        <v>78</v>
      </c>
      <c r="D55" s="228">
        <v>15000000</v>
      </c>
      <c r="E55" s="57">
        <f>14999995</f>
        <v>14999995</v>
      </c>
      <c r="F55" s="58">
        <v>136400</v>
      </c>
      <c r="G55" s="58" t="s">
        <v>19</v>
      </c>
      <c r="H55" s="58" t="s">
        <v>20</v>
      </c>
      <c r="I55" s="217">
        <f>D55-E59</f>
        <v>217505</v>
      </c>
      <c r="J55" s="16" t="s">
        <v>79</v>
      </c>
      <c r="K55" s="16" t="s">
        <v>80</v>
      </c>
      <c r="L55" s="49"/>
      <c r="M55" s="217"/>
      <c r="N55" s="218"/>
    </row>
    <row r="56" spans="1:14" s="50" customFormat="1" ht="25.5" customHeight="1" x14ac:dyDescent="0.25">
      <c r="A56" s="234"/>
      <c r="B56" s="55" t="s">
        <v>29</v>
      </c>
      <c r="C56" s="56" t="s">
        <v>78</v>
      </c>
      <c r="D56" s="229"/>
      <c r="E56" s="57">
        <v>-647500</v>
      </c>
      <c r="F56" s="57">
        <v>208131</v>
      </c>
      <c r="G56" s="57" t="s">
        <v>24</v>
      </c>
      <c r="H56" s="58" t="s">
        <v>20</v>
      </c>
      <c r="I56" s="217"/>
      <c r="J56" s="16" t="s">
        <v>79</v>
      </c>
      <c r="K56" s="16" t="s">
        <v>80</v>
      </c>
      <c r="L56" s="49"/>
      <c r="M56" s="217"/>
      <c r="N56" s="218"/>
    </row>
    <row r="57" spans="1:14" s="50" customFormat="1" ht="25.5" customHeight="1" x14ac:dyDescent="0.25">
      <c r="A57" s="234"/>
      <c r="B57" s="55" t="s">
        <v>29</v>
      </c>
      <c r="C57" s="56" t="s">
        <v>78</v>
      </c>
      <c r="D57" s="229"/>
      <c r="E57" s="32">
        <v>430000</v>
      </c>
      <c r="F57" s="59">
        <v>318542</v>
      </c>
      <c r="G57" s="32" t="s">
        <v>75</v>
      </c>
      <c r="H57" s="33" t="s">
        <v>20</v>
      </c>
      <c r="I57" s="217"/>
      <c r="J57" s="16"/>
      <c r="K57" s="16"/>
      <c r="L57" s="49"/>
      <c r="M57" s="217"/>
      <c r="N57" s="218"/>
    </row>
    <row r="58" spans="1:14" s="50" customFormat="1" ht="25.5" customHeight="1" x14ac:dyDescent="0.25">
      <c r="A58" s="234"/>
      <c r="B58" s="55" t="s">
        <v>29</v>
      </c>
      <c r="C58" s="56" t="s">
        <v>78</v>
      </c>
      <c r="D58" s="230"/>
      <c r="E58" s="32">
        <v>20000</v>
      </c>
      <c r="F58" s="59">
        <v>339062</v>
      </c>
      <c r="G58" s="32" t="s">
        <v>81</v>
      </c>
      <c r="H58" s="33" t="s">
        <v>43</v>
      </c>
      <c r="I58" s="217"/>
      <c r="J58" s="16"/>
      <c r="K58" s="16"/>
      <c r="L58" s="49"/>
      <c r="M58" s="217"/>
      <c r="N58" s="218"/>
    </row>
    <row r="59" spans="1:14" s="50" customFormat="1" ht="25.5" customHeight="1" x14ac:dyDescent="0.25">
      <c r="A59" s="234"/>
      <c r="B59" s="60"/>
      <c r="C59" s="55" t="s">
        <v>28</v>
      </c>
      <c r="D59" s="60"/>
      <c r="E59" s="57">
        <f>SUM(E55:E57)</f>
        <v>14782495</v>
      </c>
      <c r="F59" s="217"/>
      <c r="G59" s="217"/>
      <c r="H59" s="217"/>
      <c r="I59" s="217"/>
      <c r="J59" s="53"/>
      <c r="K59" s="54"/>
      <c r="L59" s="49"/>
      <c r="M59" s="217"/>
      <c r="N59" s="218"/>
    </row>
    <row r="60" spans="1:14" s="50" customFormat="1" ht="25.5" customHeight="1" x14ac:dyDescent="0.25">
      <c r="A60" s="234"/>
      <c r="B60" s="61" t="s">
        <v>29</v>
      </c>
      <c r="C60" s="62" t="s">
        <v>82</v>
      </c>
      <c r="D60" s="226">
        <v>15000000</v>
      </c>
      <c r="E60" s="63">
        <f>14401360</f>
        <v>14401360</v>
      </c>
      <c r="F60" s="64">
        <v>136399</v>
      </c>
      <c r="G60" s="64" t="s">
        <v>19</v>
      </c>
      <c r="H60" s="64" t="s">
        <v>20</v>
      </c>
      <c r="I60" s="226">
        <f>D60-E62</f>
        <v>0</v>
      </c>
      <c r="J60" s="16" t="s">
        <v>83</v>
      </c>
      <c r="K60" s="16" t="s">
        <v>84</v>
      </c>
      <c r="L60" s="49"/>
      <c r="M60" s="226"/>
      <c r="N60" s="227"/>
    </row>
    <row r="61" spans="1:14" s="50" customFormat="1" ht="25.5" customHeight="1" x14ac:dyDescent="0.25">
      <c r="A61" s="234"/>
      <c r="B61" s="61" t="s">
        <v>29</v>
      </c>
      <c r="C61" s="62" t="s">
        <v>82</v>
      </c>
      <c r="D61" s="226"/>
      <c r="E61" s="63">
        <v>598640</v>
      </c>
      <c r="F61" s="64">
        <v>208131</v>
      </c>
      <c r="G61" s="64" t="s">
        <v>24</v>
      </c>
      <c r="H61" s="64" t="s">
        <v>20</v>
      </c>
      <c r="I61" s="226"/>
      <c r="J61" s="16" t="s">
        <v>83</v>
      </c>
      <c r="K61" s="16" t="s">
        <v>84</v>
      </c>
      <c r="L61" s="49"/>
      <c r="M61" s="226"/>
      <c r="N61" s="227"/>
    </row>
    <row r="62" spans="1:14" s="50" customFormat="1" ht="25.5" customHeight="1" x14ac:dyDescent="0.25">
      <c r="A62" s="234"/>
      <c r="B62" s="65"/>
      <c r="C62" s="61" t="s">
        <v>28</v>
      </c>
      <c r="D62" s="65"/>
      <c r="E62" s="63">
        <f>SUM(E60:E61)</f>
        <v>15000000</v>
      </c>
      <c r="F62" s="226"/>
      <c r="G62" s="226"/>
      <c r="H62" s="226"/>
      <c r="I62" s="226"/>
      <c r="J62" s="53"/>
      <c r="K62" s="54"/>
      <c r="L62" s="49"/>
      <c r="M62" s="226"/>
      <c r="N62" s="227"/>
    </row>
    <row r="63" spans="1:14" s="50" customFormat="1" ht="25.5" customHeight="1" x14ac:dyDescent="0.25">
      <c r="A63" s="234"/>
      <c r="B63" s="66" t="s">
        <v>29</v>
      </c>
      <c r="C63" s="67" t="s">
        <v>85</v>
      </c>
      <c r="D63" s="220">
        <v>15000000</v>
      </c>
      <c r="E63" s="68">
        <v>11303370</v>
      </c>
      <c r="F63" s="69" t="s">
        <v>33</v>
      </c>
      <c r="G63" s="69" t="s">
        <v>34</v>
      </c>
      <c r="H63" s="69" t="s">
        <v>35</v>
      </c>
      <c r="I63" s="223">
        <f>D63-E68</f>
        <v>46000</v>
      </c>
      <c r="J63" s="29" t="s">
        <v>86</v>
      </c>
      <c r="K63" s="29" t="s">
        <v>26</v>
      </c>
      <c r="L63" s="49"/>
      <c r="M63" s="223"/>
      <c r="N63" s="224"/>
    </row>
    <row r="64" spans="1:14" s="50" customFormat="1" ht="25.5" customHeight="1" x14ac:dyDescent="0.25">
      <c r="A64" s="234"/>
      <c r="B64" s="66" t="s">
        <v>29</v>
      </c>
      <c r="C64" s="67" t="s">
        <v>85</v>
      </c>
      <c r="D64" s="221"/>
      <c r="E64" s="68">
        <v>124362</v>
      </c>
      <c r="F64" s="69" t="s">
        <v>33</v>
      </c>
      <c r="G64" s="69" t="s">
        <v>34</v>
      </c>
      <c r="H64" s="69" t="s">
        <v>87</v>
      </c>
      <c r="I64" s="223"/>
      <c r="J64" s="29" t="s">
        <v>86</v>
      </c>
      <c r="K64" s="29" t="s">
        <v>26</v>
      </c>
      <c r="L64" s="49"/>
      <c r="M64" s="223"/>
      <c r="N64" s="224"/>
    </row>
    <row r="65" spans="1:14" s="50" customFormat="1" ht="25.5" customHeight="1" x14ac:dyDescent="0.25">
      <c r="A65" s="234"/>
      <c r="B65" s="66" t="s">
        <v>29</v>
      </c>
      <c r="C65" s="67" t="s">
        <v>85</v>
      </c>
      <c r="D65" s="221"/>
      <c r="E65" s="68">
        <v>3481268</v>
      </c>
      <c r="F65" s="69" t="s">
        <v>33</v>
      </c>
      <c r="G65" s="69" t="s">
        <v>34</v>
      </c>
      <c r="H65" s="69" t="s">
        <v>88</v>
      </c>
      <c r="I65" s="223"/>
      <c r="J65" s="29" t="s">
        <v>86</v>
      </c>
      <c r="K65" s="29" t="s">
        <v>26</v>
      </c>
      <c r="L65" s="49"/>
      <c r="M65" s="223"/>
      <c r="N65" s="224"/>
    </row>
    <row r="66" spans="1:14" s="50" customFormat="1" ht="25.5" customHeight="1" x14ac:dyDescent="0.25">
      <c r="A66" s="234"/>
      <c r="B66" s="66" t="s">
        <v>29</v>
      </c>
      <c r="C66" s="67" t="s">
        <v>85</v>
      </c>
      <c r="D66" s="221"/>
      <c r="E66" s="32">
        <v>15000</v>
      </c>
      <c r="F66" s="33">
        <v>228058</v>
      </c>
      <c r="G66" s="33" t="s">
        <v>26</v>
      </c>
      <c r="H66" s="33" t="s">
        <v>38</v>
      </c>
      <c r="I66" s="223"/>
      <c r="J66" s="31"/>
      <c r="K66" s="31"/>
      <c r="L66" s="49"/>
      <c r="M66" s="223"/>
      <c r="N66" s="224"/>
    </row>
    <row r="67" spans="1:14" s="50" customFormat="1" ht="25.5" customHeight="1" x14ac:dyDescent="0.25">
      <c r="A67" s="234"/>
      <c r="B67" s="66" t="s">
        <v>29</v>
      </c>
      <c r="C67" s="67" t="s">
        <v>85</v>
      </c>
      <c r="D67" s="222"/>
      <c r="E67" s="32">
        <v>30000</v>
      </c>
      <c r="F67" s="33">
        <v>272187</v>
      </c>
      <c r="G67" s="33" t="s">
        <v>89</v>
      </c>
      <c r="H67" s="33" t="s">
        <v>38</v>
      </c>
      <c r="I67" s="223"/>
      <c r="J67" s="31"/>
      <c r="K67" s="31"/>
      <c r="L67" s="49"/>
      <c r="M67" s="223"/>
      <c r="N67" s="224"/>
    </row>
    <row r="68" spans="1:14" s="50" customFormat="1" ht="25.5" customHeight="1" x14ac:dyDescent="0.25">
      <c r="A68" s="234"/>
      <c r="B68" s="70"/>
      <c r="C68" s="66" t="s">
        <v>28</v>
      </c>
      <c r="D68" s="70"/>
      <c r="E68" s="68">
        <f>SUM(E63:E67)</f>
        <v>14954000</v>
      </c>
      <c r="F68" s="225"/>
      <c r="G68" s="225"/>
      <c r="H68" s="225"/>
      <c r="I68" s="223"/>
      <c r="J68" s="53"/>
      <c r="K68" s="54"/>
      <c r="L68" s="49"/>
      <c r="M68" s="223"/>
      <c r="N68" s="224"/>
    </row>
    <row r="69" spans="1:14" s="50" customFormat="1" ht="25.5" customHeight="1" x14ac:dyDescent="0.25">
      <c r="A69" s="234"/>
      <c r="B69" s="55" t="s">
        <v>29</v>
      </c>
      <c r="C69" s="56" t="s">
        <v>90</v>
      </c>
      <c r="D69" s="228">
        <v>25000000</v>
      </c>
      <c r="E69" s="57">
        <v>3983136</v>
      </c>
      <c r="F69" s="58">
        <v>208131</v>
      </c>
      <c r="G69" s="58" t="s">
        <v>24</v>
      </c>
      <c r="H69" s="58" t="s">
        <v>20</v>
      </c>
      <c r="I69" s="217">
        <f>D69-E85</f>
        <v>692756</v>
      </c>
      <c r="J69" s="29" t="s">
        <v>91</v>
      </c>
      <c r="K69" s="29" t="s">
        <v>92</v>
      </c>
      <c r="L69" s="49"/>
      <c r="M69" s="217">
        <v>3157756</v>
      </c>
      <c r="N69" s="218">
        <f>I69-M69</f>
        <v>-2465000</v>
      </c>
    </row>
    <row r="70" spans="1:14" s="50" customFormat="1" ht="25.5" customHeight="1" x14ac:dyDescent="0.25">
      <c r="A70" s="234"/>
      <c r="B70" s="55" t="s">
        <v>29</v>
      </c>
      <c r="C70" s="56" t="s">
        <v>90</v>
      </c>
      <c r="D70" s="229"/>
      <c r="E70" s="57">
        <v>2324406</v>
      </c>
      <c r="F70" s="58">
        <v>208164</v>
      </c>
      <c r="G70" s="58" t="s">
        <v>24</v>
      </c>
      <c r="H70" s="58" t="s">
        <v>20</v>
      </c>
      <c r="I70" s="217"/>
      <c r="J70" s="29" t="s">
        <v>91</v>
      </c>
      <c r="K70" s="29" t="s">
        <v>92</v>
      </c>
      <c r="L70" s="49"/>
      <c r="M70" s="217"/>
      <c r="N70" s="218"/>
    </row>
    <row r="71" spans="1:14" s="50" customFormat="1" ht="25.5" customHeight="1" x14ac:dyDescent="0.25">
      <c r="A71" s="234"/>
      <c r="B71" s="55" t="s">
        <v>29</v>
      </c>
      <c r="C71" s="56" t="s">
        <v>90</v>
      </c>
      <c r="D71" s="229"/>
      <c r="E71" s="57">
        <v>2803683</v>
      </c>
      <c r="F71" s="58">
        <v>208175</v>
      </c>
      <c r="G71" s="58" t="s">
        <v>24</v>
      </c>
      <c r="H71" s="58" t="s">
        <v>20</v>
      </c>
      <c r="I71" s="217"/>
      <c r="J71" s="29" t="s">
        <v>91</v>
      </c>
      <c r="K71" s="29" t="s">
        <v>92</v>
      </c>
      <c r="L71" s="49"/>
      <c r="M71" s="217"/>
      <c r="N71" s="218"/>
    </row>
    <row r="72" spans="1:14" s="50" customFormat="1" ht="25.5" customHeight="1" x14ac:dyDescent="0.25">
      <c r="A72" s="234"/>
      <c r="B72" s="55" t="s">
        <v>29</v>
      </c>
      <c r="C72" s="56" t="s">
        <v>90</v>
      </c>
      <c r="D72" s="229"/>
      <c r="E72" s="57">
        <v>50000</v>
      </c>
      <c r="F72" s="58" t="s">
        <v>93</v>
      </c>
      <c r="G72" s="58" t="s">
        <v>39</v>
      </c>
      <c r="H72" s="58" t="s">
        <v>60</v>
      </c>
      <c r="I72" s="217"/>
      <c r="J72" s="29" t="s">
        <v>91</v>
      </c>
      <c r="K72" s="29" t="s">
        <v>92</v>
      </c>
      <c r="L72" s="49"/>
      <c r="M72" s="217"/>
      <c r="N72" s="218"/>
    </row>
    <row r="73" spans="1:14" s="50" customFormat="1" ht="25.5" customHeight="1" x14ac:dyDescent="0.25">
      <c r="A73" s="234"/>
      <c r="B73" s="55" t="s">
        <v>29</v>
      </c>
      <c r="C73" s="56" t="s">
        <v>90</v>
      </c>
      <c r="D73" s="229"/>
      <c r="E73" s="57">
        <v>1370000</v>
      </c>
      <c r="F73" s="58">
        <v>211849</v>
      </c>
      <c r="G73" s="58" t="s">
        <v>59</v>
      </c>
      <c r="H73" s="58" t="s">
        <v>38</v>
      </c>
      <c r="I73" s="217"/>
      <c r="J73" s="29" t="s">
        <v>91</v>
      </c>
      <c r="K73" s="29" t="s">
        <v>92</v>
      </c>
      <c r="L73" s="49"/>
      <c r="M73" s="217"/>
      <c r="N73" s="218"/>
    </row>
    <row r="74" spans="1:14" s="50" customFormat="1" ht="25.5" customHeight="1" x14ac:dyDescent="0.25">
      <c r="A74" s="234"/>
      <c r="B74" s="55" t="s">
        <v>29</v>
      </c>
      <c r="C74" s="56" t="s">
        <v>90</v>
      </c>
      <c r="D74" s="229"/>
      <c r="E74" s="57">
        <v>70000</v>
      </c>
      <c r="F74" s="58">
        <v>212630</v>
      </c>
      <c r="G74" s="58" t="s">
        <v>42</v>
      </c>
      <c r="H74" s="58" t="s">
        <v>38</v>
      </c>
      <c r="I74" s="217"/>
      <c r="J74" s="29" t="s">
        <v>91</v>
      </c>
      <c r="K74" s="29" t="s">
        <v>92</v>
      </c>
      <c r="L74" s="49"/>
      <c r="M74" s="217"/>
      <c r="N74" s="218"/>
    </row>
    <row r="75" spans="1:14" s="50" customFormat="1" ht="25.5" customHeight="1" x14ac:dyDescent="0.25">
      <c r="A75" s="234"/>
      <c r="B75" s="55" t="s">
        <v>29</v>
      </c>
      <c r="C75" s="56" t="s">
        <v>90</v>
      </c>
      <c r="D75" s="229"/>
      <c r="E75" s="57">
        <v>12300</v>
      </c>
      <c r="F75" s="58">
        <v>217425</v>
      </c>
      <c r="G75" s="58" t="s">
        <v>44</v>
      </c>
      <c r="H75" s="58" t="s">
        <v>38</v>
      </c>
      <c r="I75" s="217"/>
      <c r="J75" s="29" t="s">
        <v>91</v>
      </c>
      <c r="K75" s="29" t="s">
        <v>92</v>
      </c>
      <c r="L75" s="49"/>
      <c r="M75" s="217"/>
      <c r="N75" s="218"/>
    </row>
    <row r="76" spans="1:14" s="50" customFormat="1" ht="25.5" customHeight="1" x14ac:dyDescent="0.25">
      <c r="A76" s="234"/>
      <c r="B76" s="55" t="s">
        <v>29</v>
      </c>
      <c r="C76" s="56" t="s">
        <v>90</v>
      </c>
      <c r="D76" s="229"/>
      <c r="E76" s="57">
        <v>20000</v>
      </c>
      <c r="F76" s="58">
        <v>223988</v>
      </c>
      <c r="G76" s="58" t="s">
        <v>94</v>
      </c>
      <c r="H76" s="58" t="s">
        <v>38</v>
      </c>
      <c r="I76" s="217"/>
      <c r="J76" s="29" t="s">
        <v>91</v>
      </c>
      <c r="K76" s="29" t="s">
        <v>92</v>
      </c>
      <c r="L76" s="49"/>
      <c r="M76" s="217"/>
      <c r="N76" s="218"/>
    </row>
    <row r="77" spans="1:14" s="50" customFormat="1" ht="25.5" customHeight="1" x14ac:dyDescent="0.25">
      <c r="A77" s="234"/>
      <c r="B77" s="55" t="s">
        <v>29</v>
      </c>
      <c r="C77" s="56" t="s">
        <v>90</v>
      </c>
      <c r="D77" s="229"/>
      <c r="E77" s="57">
        <f>10224602</f>
        <v>10224602</v>
      </c>
      <c r="F77" s="57" t="s">
        <v>95</v>
      </c>
      <c r="G77" s="57" t="s">
        <v>96</v>
      </c>
      <c r="H77" s="57" t="s">
        <v>20</v>
      </c>
      <c r="I77" s="217"/>
      <c r="J77" s="29" t="s">
        <v>91</v>
      </c>
      <c r="K77" s="29" t="s">
        <v>92</v>
      </c>
      <c r="L77" s="49"/>
      <c r="M77" s="217"/>
      <c r="N77" s="218"/>
    </row>
    <row r="78" spans="1:14" s="50" customFormat="1" ht="25.5" customHeight="1" x14ac:dyDescent="0.25">
      <c r="A78" s="234"/>
      <c r="B78" s="55" t="s">
        <v>29</v>
      </c>
      <c r="C78" s="56" t="s">
        <v>90</v>
      </c>
      <c r="D78" s="229"/>
      <c r="E78" s="57">
        <v>-4034281</v>
      </c>
      <c r="F78" s="57" t="s">
        <v>97</v>
      </c>
      <c r="G78" s="57" t="s">
        <v>98</v>
      </c>
      <c r="H78" s="57" t="s">
        <v>20</v>
      </c>
      <c r="I78" s="217"/>
      <c r="J78" s="29" t="s">
        <v>91</v>
      </c>
      <c r="K78" s="29" t="s">
        <v>92</v>
      </c>
      <c r="L78" s="49"/>
      <c r="M78" s="217"/>
      <c r="N78" s="218"/>
    </row>
    <row r="79" spans="1:14" s="50" customFormat="1" ht="25.5" customHeight="1" x14ac:dyDescent="0.25">
      <c r="A79" s="234"/>
      <c r="B79" s="55" t="s">
        <v>29</v>
      </c>
      <c r="C79" s="56" t="s">
        <v>90</v>
      </c>
      <c r="D79" s="229"/>
      <c r="E79" s="57">
        <v>493398</v>
      </c>
      <c r="F79" s="57" t="s">
        <v>99</v>
      </c>
      <c r="G79" s="57" t="s">
        <v>98</v>
      </c>
      <c r="H79" s="57" t="s">
        <v>20</v>
      </c>
      <c r="I79" s="217"/>
      <c r="J79" s="29" t="s">
        <v>91</v>
      </c>
      <c r="K79" s="29" t="s">
        <v>92</v>
      </c>
      <c r="L79" s="49"/>
      <c r="M79" s="217"/>
      <c r="N79" s="218"/>
    </row>
    <row r="80" spans="1:14" s="50" customFormat="1" ht="25.5" customHeight="1" x14ac:dyDescent="0.25">
      <c r="A80" s="234"/>
      <c r="B80" s="55" t="s">
        <v>29</v>
      </c>
      <c r="C80" s="56" t="s">
        <v>90</v>
      </c>
      <c r="D80" s="229"/>
      <c r="E80" s="57">
        <v>4545000</v>
      </c>
      <c r="F80" s="57" t="s">
        <v>100</v>
      </c>
      <c r="G80" s="57" t="s">
        <v>101</v>
      </c>
      <c r="H80" s="57" t="s">
        <v>88</v>
      </c>
      <c r="I80" s="217"/>
      <c r="J80" s="29" t="s">
        <v>102</v>
      </c>
      <c r="K80" s="29" t="s">
        <v>26</v>
      </c>
      <c r="L80" s="49"/>
      <c r="M80" s="217"/>
      <c r="N80" s="218"/>
    </row>
    <row r="81" spans="1:14" s="50" customFormat="1" ht="25.5" customHeight="1" x14ac:dyDescent="0.25">
      <c r="A81" s="234"/>
      <c r="B81" s="55" t="s">
        <v>29</v>
      </c>
      <c r="C81" s="56" t="s">
        <v>90</v>
      </c>
      <c r="D81" s="229"/>
      <c r="E81" s="57">
        <v>70000</v>
      </c>
      <c r="F81" s="71">
        <v>228145</v>
      </c>
      <c r="G81" s="57" t="s">
        <v>26</v>
      </c>
      <c r="H81" s="58" t="s">
        <v>38</v>
      </c>
      <c r="I81" s="217"/>
      <c r="J81" s="29" t="s">
        <v>91</v>
      </c>
      <c r="K81" s="29" t="s">
        <v>92</v>
      </c>
      <c r="L81" s="49"/>
      <c r="M81" s="217"/>
      <c r="N81" s="218"/>
    </row>
    <row r="82" spans="1:14" s="50" customFormat="1" ht="25.5" customHeight="1" x14ac:dyDescent="0.25">
      <c r="A82" s="234"/>
      <c r="B82" s="55" t="s">
        <v>29</v>
      </c>
      <c r="C82" s="56" t="s">
        <v>90</v>
      </c>
      <c r="D82" s="229"/>
      <c r="E82" s="32">
        <v>1250000</v>
      </c>
      <c r="F82" s="72" t="s">
        <v>103</v>
      </c>
      <c r="G82" s="32" t="s">
        <v>45</v>
      </c>
      <c r="H82" s="33" t="s">
        <v>104</v>
      </c>
      <c r="I82" s="217"/>
      <c r="J82" s="29"/>
      <c r="K82" s="29"/>
      <c r="L82" s="30" t="s">
        <v>46</v>
      </c>
      <c r="M82" s="217"/>
      <c r="N82" s="218"/>
    </row>
    <row r="83" spans="1:14" s="50" customFormat="1" ht="25.5" customHeight="1" x14ac:dyDescent="0.25">
      <c r="A83" s="234"/>
      <c r="B83" s="55" t="s">
        <v>29</v>
      </c>
      <c r="C83" s="56" t="s">
        <v>90</v>
      </c>
      <c r="D83" s="229"/>
      <c r="E83" s="32">
        <v>125000</v>
      </c>
      <c r="F83" s="72" t="s">
        <v>105</v>
      </c>
      <c r="G83" s="32" t="s">
        <v>89</v>
      </c>
      <c r="H83" s="33" t="s">
        <v>43</v>
      </c>
      <c r="I83" s="217"/>
      <c r="J83" s="29"/>
      <c r="K83" s="29"/>
      <c r="L83" s="30"/>
      <c r="M83" s="217"/>
      <c r="N83" s="218"/>
    </row>
    <row r="84" spans="1:14" s="50" customFormat="1" ht="25.5" customHeight="1" x14ac:dyDescent="0.25">
      <c r="A84" s="234"/>
      <c r="B84" s="55" t="s">
        <v>29</v>
      </c>
      <c r="C84" s="56" t="s">
        <v>90</v>
      </c>
      <c r="D84" s="230"/>
      <c r="E84" s="32">
        <v>1000000</v>
      </c>
      <c r="F84" s="72">
        <v>305731</v>
      </c>
      <c r="G84" s="32" t="s">
        <v>27</v>
      </c>
      <c r="H84" s="33" t="s">
        <v>20</v>
      </c>
      <c r="I84" s="217"/>
      <c r="J84" s="29"/>
      <c r="K84" s="29"/>
      <c r="L84" s="30"/>
      <c r="M84" s="217"/>
      <c r="N84" s="218"/>
    </row>
    <row r="85" spans="1:14" s="50" customFormat="1" ht="25.5" customHeight="1" x14ac:dyDescent="0.25">
      <c r="A85" s="234"/>
      <c r="B85" s="60"/>
      <c r="C85" s="55" t="s">
        <v>28</v>
      </c>
      <c r="D85" s="60"/>
      <c r="E85" s="57">
        <f>SUM(E69:E84)</f>
        <v>24307244</v>
      </c>
      <c r="F85" s="219"/>
      <c r="G85" s="219"/>
      <c r="H85" s="219"/>
      <c r="I85" s="217"/>
      <c r="J85" s="53"/>
      <c r="K85" s="54"/>
      <c r="L85" s="49"/>
      <c r="M85" s="217"/>
      <c r="N85" s="218"/>
    </row>
    <row r="86" spans="1:14" s="50" customFormat="1" ht="25.5" customHeight="1" x14ac:dyDescent="0.25">
      <c r="A86" s="234"/>
      <c r="B86" s="73" t="s">
        <v>29</v>
      </c>
      <c r="C86" s="74" t="s">
        <v>106</v>
      </c>
      <c r="D86" s="204">
        <v>10000000</v>
      </c>
      <c r="E86" s="75">
        <v>1000000</v>
      </c>
      <c r="F86" s="76" t="s">
        <v>107</v>
      </c>
      <c r="G86" s="76" t="s">
        <v>34</v>
      </c>
      <c r="H86" s="76" t="s">
        <v>38</v>
      </c>
      <c r="I86" s="207">
        <f>D86-E92</f>
        <v>97740</v>
      </c>
      <c r="J86" s="29" t="s">
        <v>108</v>
      </c>
      <c r="K86" s="29" t="s">
        <v>26</v>
      </c>
      <c r="L86" s="49"/>
      <c r="M86" s="75"/>
      <c r="N86" s="77"/>
    </row>
    <row r="87" spans="1:14" s="50" customFormat="1" ht="25.5" customHeight="1" x14ac:dyDescent="0.25">
      <c r="A87" s="234"/>
      <c r="B87" s="73" t="s">
        <v>29</v>
      </c>
      <c r="C87" s="74" t="s">
        <v>106</v>
      </c>
      <c r="D87" s="205"/>
      <c r="E87" s="75">
        <v>3808260</v>
      </c>
      <c r="F87" s="76">
        <v>255622</v>
      </c>
      <c r="G87" s="76" t="s">
        <v>32</v>
      </c>
      <c r="H87" s="76" t="s">
        <v>38</v>
      </c>
      <c r="I87" s="207"/>
      <c r="J87" s="29" t="s">
        <v>109</v>
      </c>
      <c r="K87" s="29" t="s">
        <v>110</v>
      </c>
      <c r="L87" s="49"/>
      <c r="M87" s="75"/>
      <c r="N87" s="77"/>
    </row>
    <row r="88" spans="1:14" s="50" customFormat="1" ht="25.5" customHeight="1" x14ac:dyDescent="0.25">
      <c r="A88" s="234"/>
      <c r="B88" s="73" t="s">
        <v>29</v>
      </c>
      <c r="C88" s="74" t="s">
        <v>106</v>
      </c>
      <c r="D88" s="205"/>
      <c r="E88" s="75">
        <v>1098000</v>
      </c>
      <c r="F88" s="76">
        <v>268404</v>
      </c>
      <c r="G88" s="76" t="s">
        <v>111</v>
      </c>
      <c r="H88" s="76" t="s">
        <v>38</v>
      </c>
      <c r="I88" s="207"/>
      <c r="J88" s="29" t="s">
        <v>109</v>
      </c>
      <c r="K88" s="29" t="s">
        <v>110</v>
      </c>
      <c r="L88" s="49"/>
      <c r="M88" s="75"/>
      <c r="N88" s="77"/>
    </row>
    <row r="89" spans="1:14" s="50" customFormat="1" ht="25.5" customHeight="1" x14ac:dyDescent="0.25">
      <c r="A89" s="234"/>
      <c r="B89" s="73" t="s">
        <v>29</v>
      </c>
      <c r="C89" s="74" t="s">
        <v>106</v>
      </c>
      <c r="D89" s="205"/>
      <c r="E89" s="78">
        <v>2000000</v>
      </c>
      <c r="F89" s="79">
        <v>316147</v>
      </c>
      <c r="G89" s="79" t="s">
        <v>112</v>
      </c>
      <c r="H89" s="79" t="s">
        <v>104</v>
      </c>
      <c r="I89" s="207"/>
      <c r="J89" s="31"/>
      <c r="K89" s="31"/>
      <c r="L89" s="49"/>
      <c r="M89" s="75"/>
      <c r="N89" s="77"/>
    </row>
    <row r="90" spans="1:14" s="50" customFormat="1" ht="25.5" customHeight="1" x14ac:dyDescent="0.25">
      <c r="A90" s="234"/>
      <c r="B90" s="73" t="s">
        <v>29</v>
      </c>
      <c r="C90" s="74" t="s">
        <v>106</v>
      </c>
      <c r="D90" s="205"/>
      <c r="E90" s="78">
        <v>1500000</v>
      </c>
      <c r="F90" s="79">
        <v>317905</v>
      </c>
      <c r="G90" s="79" t="s">
        <v>112</v>
      </c>
      <c r="H90" s="79" t="s">
        <v>43</v>
      </c>
      <c r="I90" s="207"/>
      <c r="J90" s="31"/>
      <c r="K90" s="31"/>
      <c r="L90" s="49"/>
      <c r="M90" s="75"/>
      <c r="N90" s="77"/>
    </row>
    <row r="91" spans="1:14" s="50" customFormat="1" ht="25.5" customHeight="1" x14ac:dyDescent="0.25">
      <c r="A91" s="234"/>
      <c r="B91" s="73" t="s">
        <v>29</v>
      </c>
      <c r="C91" s="74" t="s">
        <v>106</v>
      </c>
      <c r="D91" s="206"/>
      <c r="E91" s="78">
        <v>496000</v>
      </c>
      <c r="F91" s="79">
        <v>326011</v>
      </c>
      <c r="G91" s="79" t="s">
        <v>47</v>
      </c>
      <c r="H91" s="79" t="s">
        <v>38</v>
      </c>
      <c r="I91" s="207"/>
      <c r="J91" s="31"/>
      <c r="K91" s="31"/>
      <c r="L91" s="49"/>
      <c r="M91" s="75"/>
      <c r="N91" s="77"/>
    </row>
    <row r="92" spans="1:14" s="50" customFormat="1" ht="25.5" customHeight="1" x14ac:dyDescent="0.25">
      <c r="A92" s="234"/>
      <c r="B92" s="80"/>
      <c r="C92" s="73" t="s">
        <v>28</v>
      </c>
      <c r="D92" s="80"/>
      <c r="E92" s="75">
        <f>SUM(E86:E91)</f>
        <v>9902260</v>
      </c>
      <c r="F92" s="208"/>
      <c r="G92" s="208"/>
      <c r="H92" s="208"/>
      <c r="I92" s="207"/>
      <c r="J92" s="53"/>
      <c r="K92" s="54"/>
      <c r="L92" s="49"/>
      <c r="M92" s="75"/>
      <c r="N92" s="77"/>
    </row>
    <row r="93" spans="1:14" s="50" customFormat="1" ht="25.5" customHeight="1" x14ac:dyDescent="0.25">
      <c r="A93" s="234"/>
      <c r="B93" s="45" t="s">
        <v>48</v>
      </c>
      <c r="C93" s="46" t="s">
        <v>113</v>
      </c>
      <c r="D93" s="209">
        <v>30000000</v>
      </c>
      <c r="E93" s="47">
        <v>40000</v>
      </c>
      <c r="F93" s="48" t="s">
        <v>114</v>
      </c>
      <c r="G93" s="48" t="s">
        <v>115</v>
      </c>
      <c r="H93" s="48" t="s">
        <v>38</v>
      </c>
      <c r="I93" s="212">
        <f>D93-E142</f>
        <v>1557870</v>
      </c>
      <c r="J93" s="29" t="s">
        <v>116</v>
      </c>
      <c r="K93" s="29" t="s">
        <v>26</v>
      </c>
      <c r="L93" s="49"/>
      <c r="M93" s="212">
        <v>1557870</v>
      </c>
      <c r="N93" s="213">
        <f>I93-M93</f>
        <v>0</v>
      </c>
    </row>
    <row r="94" spans="1:14" s="50" customFormat="1" ht="25.5" customHeight="1" x14ac:dyDescent="0.25">
      <c r="A94" s="234"/>
      <c r="B94" s="45" t="s">
        <v>48</v>
      </c>
      <c r="C94" s="46" t="s">
        <v>113</v>
      </c>
      <c r="D94" s="210"/>
      <c r="E94" s="47">
        <f>1000000+500000</f>
        <v>1500000</v>
      </c>
      <c r="F94" s="48" t="s">
        <v>52</v>
      </c>
      <c r="G94" s="48" t="s">
        <v>53</v>
      </c>
      <c r="H94" s="48" t="s">
        <v>38</v>
      </c>
      <c r="I94" s="212"/>
      <c r="J94" s="29" t="s">
        <v>116</v>
      </c>
      <c r="K94" s="29" t="s">
        <v>26</v>
      </c>
      <c r="L94" s="30"/>
      <c r="M94" s="212"/>
      <c r="N94" s="213"/>
    </row>
    <row r="95" spans="1:14" s="50" customFormat="1" ht="25.5" customHeight="1" x14ac:dyDescent="0.25">
      <c r="A95" s="234"/>
      <c r="B95" s="45" t="s">
        <v>48</v>
      </c>
      <c r="C95" s="46" t="s">
        <v>113</v>
      </c>
      <c r="D95" s="210"/>
      <c r="E95" s="47">
        <v>500000</v>
      </c>
      <c r="F95" s="48">
        <v>147036</v>
      </c>
      <c r="G95" s="48" t="s">
        <v>117</v>
      </c>
      <c r="H95" s="48" t="s">
        <v>38</v>
      </c>
      <c r="I95" s="212"/>
      <c r="J95" s="29" t="s">
        <v>118</v>
      </c>
      <c r="K95" s="29" t="s">
        <v>51</v>
      </c>
      <c r="L95" s="29"/>
      <c r="M95" s="212"/>
      <c r="N95" s="213"/>
    </row>
    <row r="96" spans="1:14" s="50" customFormat="1" ht="25.5" customHeight="1" x14ac:dyDescent="0.25">
      <c r="A96" s="234"/>
      <c r="B96" s="45" t="s">
        <v>48</v>
      </c>
      <c r="C96" s="46" t="s">
        <v>113</v>
      </c>
      <c r="D96" s="210"/>
      <c r="E96" s="47">
        <v>30000</v>
      </c>
      <c r="F96" s="48">
        <v>176653</v>
      </c>
      <c r="G96" s="48" t="s">
        <v>119</v>
      </c>
      <c r="H96" s="48" t="s">
        <v>38</v>
      </c>
      <c r="I96" s="212"/>
      <c r="J96" s="29" t="s">
        <v>118</v>
      </c>
      <c r="K96" s="29" t="s">
        <v>51</v>
      </c>
      <c r="L96" s="49"/>
      <c r="M96" s="212"/>
      <c r="N96" s="213"/>
    </row>
    <row r="97" spans="1:14" s="50" customFormat="1" ht="25.5" customHeight="1" x14ac:dyDescent="0.25">
      <c r="A97" s="234"/>
      <c r="B97" s="45" t="s">
        <v>48</v>
      </c>
      <c r="C97" s="46" t="s">
        <v>113</v>
      </c>
      <c r="D97" s="210"/>
      <c r="E97" s="47">
        <v>16000</v>
      </c>
      <c r="F97" s="48">
        <v>194367</v>
      </c>
      <c r="G97" s="48" t="s">
        <v>120</v>
      </c>
      <c r="H97" s="48" t="s">
        <v>121</v>
      </c>
      <c r="I97" s="212"/>
      <c r="J97" s="29" t="s">
        <v>118</v>
      </c>
      <c r="K97" s="29" t="s">
        <v>51</v>
      </c>
      <c r="L97" s="49"/>
      <c r="M97" s="212"/>
      <c r="N97" s="213"/>
    </row>
    <row r="98" spans="1:14" s="50" customFormat="1" ht="25.5" customHeight="1" x14ac:dyDescent="0.25">
      <c r="A98" s="234"/>
      <c r="B98" s="45" t="s">
        <v>48</v>
      </c>
      <c r="C98" s="46" t="s">
        <v>113</v>
      </c>
      <c r="D98" s="210"/>
      <c r="E98" s="47">
        <v>21000</v>
      </c>
      <c r="F98" s="48">
        <v>194336</v>
      </c>
      <c r="G98" s="48" t="s">
        <v>120</v>
      </c>
      <c r="H98" s="48" t="s">
        <v>122</v>
      </c>
      <c r="I98" s="212"/>
      <c r="J98" s="29" t="s">
        <v>118</v>
      </c>
      <c r="K98" s="29" t="s">
        <v>51</v>
      </c>
      <c r="L98" s="49"/>
      <c r="M98" s="212"/>
      <c r="N98" s="213"/>
    </row>
    <row r="99" spans="1:14" s="50" customFormat="1" ht="25.5" customHeight="1" x14ac:dyDescent="0.25">
      <c r="A99" s="234"/>
      <c r="B99" s="45" t="s">
        <v>48</v>
      </c>
      <c r="C99" s="46" t="s">
        <v>113</v>
      </c>
      <c r="D99" s="210"/>
      <c r="E99" s="47">
        <v>4000000</v>
      </c>
      <c r="F99" s="48">
        <v>194030</v>
      </c>
      <c r="G99" s="48" t="s">
        <v>120</v>
      </c>
      <c r="H99" s="48" t="s">
        <v>43</v>
      </c>
      <c r="I99" s="212"/>
      <c r="J99" s="29" t="s">
        <v>118</v>
      </c>
      <c r="K99" s="29" t="s">
        <v>51</v>
      </c>
      <c r="L99" s="49"/>
      <c r="M99" s="212"/>
      <c r="N99" s="213"/>
    </row>
    <row r="100" spans="1:14" s="50" customFormat="1" ht="25.5" customHeight="1" x14ac:dyDescent="0.25">
      <c r="A100" s="234"/>
      <c r="B100" s="45" t="s">
        <v>48</v>
      </c>
      <c r="C100" s="46" t="s">
        <v>113</v>
      </c>
      <c r="D100" s="210"/>
      <c r="E100" s="47">
        <v>38000</v>
      </c>
      <c r="F100" s="48">
        <v>194414</v>
      </c>
      <c r="G100" s="48" t="s">
        <v>120</v>
      </c>
      <c r="H100" s="48" t="s">
        <v>43</v>
      </c>
      <c r="I100" s="212"/>
      <c r="J100" s="29" t="s">
        <v>118</v>
      </c>
      <c r="K100" s="29" t="s">
        <v>51</v>
      </c>
      <c r="L100" s="49"/>
      <c r="M100" s="212"/>
      <c r="N100" s="213"/>
    </row>
    <row r="101" spans="1:14" s="50" customFormat="1" ht="25.5" customHeight="1" x14ac:dyDescent="0.25">
      <c r="A101" s="234"/>
      <c r="B101" s="45" t="s">
        <v>48</v>
      </c>
      <c r="C101" s="46" t="s">
        <v>113</v>
      </c>
      <c r="D101" s="210"/>
      <c r="E101" s="47">
        <v>56800</v>
      </c>
      <c r="F101" s="48">
        <v>194358</v>
      </c>
      <c r="G101" s="48" t="s">
        <v>120</v>
      </c>
      <c r="H101" s="48" t="s">
        <v>43</v>
      </c>
      <c r="I101" s="212"/>
      <c r="J101" s="29" t="s">
        <v>118</v>
      </c>
      <c r="K101" s="29" t="s">
        <v>51</v>
      </c>
      <c r="L101" s="49"/>
      <c r="M101" s="212"/>
      <c r="N101" s="213"/>
    </row>
    <row r="102" spans="1:14" s="50" customFormat="1" ht="25.5" customHeight="1" x14ac:dyDescent="0.25">
      <c r="A102" s="234"/>
      <c r="B102" s="45" t="s">
        <v>48</v>
      </c>
      <c r="C102" s="46" t="s">
        <v>113</v>
      </c>
      <c r="D102" s="210"/>
      <c r="E102" s="47">
        <v>213000</v>
      </c>
      <c r="F102" s="48">
        <v>194345</v>
      </c>
      <c r="G102" s="48" t="s">
        <v>120</v>
      </c>
      <c r="H102" s="48" t="s">
        <v>43</v>
      </c>
      <c r="I102" s="212"/>
      <c r="J102" s="29" t="s">
        <v>118</v>
      </c>
      <c r="K102" s="29" t="s">
        <v>51</v>
      </c>
      <c r="L102" s="49"/>
      <c r="M102" s="212"/>
      <c r="N102" s="213"/>
    </row>
    <row r="103" spans="1:14" s="50" customFormat="1" ht="25.5" customHeight="1" x14ac:dyDescent="0.25">
      <c r="A103" s="234"/>
      <c r="B103" s="45" t="s">
        <v>48</v>
      </c>
      <c r="C103" s="46" t="s">
        <v>113</v>
      </c>
      <c r="D103" s="210"/>
      <c r="E103" s="47">
        <v>1589700</v>
      </c>
      <c r="F103" s="48">
        <v>194059</v>
      </c>
      <c r="G103" s="48" t="s">
        <v>120</v>
      </c>
      <c r="H103" s="48" t="s">
        <v>43</v>
      </c>
      <c r="I103" s="212"/>
      <c r="J103" s="29" t="s">
        <v>118</v>
      </c>
      <c r="K103" s="29" t="s">
        <v>51</v>
      </c>
      <c r="L103" s="49"/>
      <c r="M103" s="212"/>
      <c r="N103" s="213"/>
    </row>
    <row r="104" spans="1:14" s="50" customFormat="1" ht="25.5" customHeight="1" x14ac:dyDescent="0.25">
      <c r="A104" s="234"/>
      <c r="B104" s="45" t="s">
        <v>48</v>
      </c>
      <c r="C104" s="46" t="s">
        <v>113</v>
      </c>
      <c r="D104" s="210"/>
      <c r="E104" s="47">
        <v>180000</v>
      </c>
      <c r="F104" s="48">
        <v>194042</v>
      </c>
      <c r="G104" s="48" t="s">
        <v>120</v>
      </c>
      <c r="H104" s="48" t="s">
        <v>43</v>
      </c>
      <c r="I104" s="212"/>
      <c r="J104" s="29" t="s">
        <v>118</v>
      </c>
      <c r="K104" s="29" t="s">
        <v>51</v>
      </c>
      <c r="L104" s="49"/>
      <c r="M104" s="212"/>
      <c r="N104" s="213"/>
    </row>
    <row r="105" spans="1:14" s="50" customFormat="1" ht="25.5" customHeight="1" x14ac:dyDescent="0.25">
      <c r="A105" s="234"/>
      <c r="B105" s="45" t="s">
        <v>48</v>
      </c>
      <c r="C105" s="46" t="s">
        <v>113</v>
      </c>
      <c r="D105" s="210"/>
      <c r="E105" s="47">
        <v>142000</v>
      </c>
      <c r="F105" s="48">
        <v>194526</v>
      </c>
      <c r="G105" s="48" t="s">
        <v>120</v>
      </c>
      <c r="H105" s="48" t="s">
        <v>43</v>
      </c>
      <c r="I105" s="212"/>
      <c r="J105" s="29" t="s">
        <v>118</v>
      </c>
      <c r="K105" s="29" t="s">
        <v>51</v>
      </c>
      <c r="L105" s="49"/>
      <c r="M105" s="212"/>
      <c r="N105" s="213"/>
    </row>
    <row r="106" spans="1:14" s="50" customFormat="1" ht="25.5" customHeight="1" x14ac:dyDescent="0.25">
      <c r="A106" s="234"/>
      <c r="B106" s="45" t="s">
        <v>48</v>
      </c>
      <c r="C106" s="46" t="s">
        <v>113</v>
      </c>
      <c r="D106" s="210"/>
      <c r="E106" s="47">
        <v>11200</v>
      </c>
      <c r="F106" s="48">
        <v>194475</v>
      </c>
      <c r="G106" s="48" t="s">
        <v>120</v>
      </c>
      <c r="H106" s="48" t="s">
        <v>43</v>
      </c>
      <c r="I106" s="212"/>
      <c r="J106" s="29" t="s">
        <v>118</v>
      </c>
      <c r="K106" s="29" t="s">
        <v>51</v>
      </c>
      <c r="L106" s="49"/>
      <c r="M106" s="212"/>
      <c r="N106" s="213"/>
    </row>
    <row r="107" spans="1:14" s="50" customFormat="1" ht="25.5" customHeight="1" x14ac:dyDescent="0.25">
      <c r="A107" s="234"/>
      <c r="B107" s="45" t="s">
        <v>48</v>
      </c>
      <c r="C107" s="46" t="s">
        <v>113</v>
      </c>
      <c r="D107" s="210"/>
      <c r="E107" s="47">
        <v>16000</v>
      </c>
      <c r="F107" s="48">
        <v>194516</v>
      </c>
      <c r="G107" s="48" t="s">
        <v>120</v>
      </c>
      <c r="H107" s="48" t="s">
        <v>43</v>
      </c>
      <c r="I107" s="212"/>
      <c r="J107" s="29" t="s">
        <v>118</v>
      </c>
      <c r="K107" s="29" t="s">
        <v>51</v>
      </c>
      <c r="L107" s="49"/>
      <c r="M107" s="212"/>
      <c r="N107" s="213"/>
    </row>
    <row r="108" spans="1:14" s="50" customFormat="1" ht="25.5" customHeight="1" x14ac:dyDescent="0.25">
      <c r="A108" s="234"/>
      <c r="B108" s="45" t="s">
        <v>48</v>
      </c>
      <c r="C108" s="46" t="s">
        <v>113</v>
      </c>
      <c r="D108" s="210"/>
      <c r="E108" s="47">
        <v>4000</v>
      </c>
      <c r="F108" s="48">
        <v>194577</v>
      </c>
      <c r="G108" s="48" t="s">
        <v>120</v>
      </c>
      <c r="H108" s="48" t="s">
        <v>43</v>
      </c>
      <c r="I108" s="212"/>
      <c r="J108" s="29" t="s">
        <v>118</v>
      </c>
      <c r="K108" s="29" t="s">
        <v>51</v>
      </c>
      <c r="L108" s="49"/>
      <c r="M108" s="212"/>
      <c r="N108" s="213"/>
    </row>
    <row r="109" spans="1:14" s="50" customFormat="1" ht="25.5" customHeight="1" x14ac:dyDescent="0.25">
      <c r="A109" s="234"/>
      <c r="B109" s="45" t="s">
        <v>48</v>
      </c>
      <c r="C109" s="46" t="s">
        <v>113</v>
      </c>
      <c r="D109" s="210"/>
      <c r="E109" s="47">
        <v>14800</v>
      </c>
      <c r="F109" s="48">
        <v>194612</v>
      </c>
      <c r="G109" s="48" t="s">
        <v>120</v>
      </c>
      <c r="H109" s="48" t="s">
        <v>43</v>
      </c>
      <c r="I109" s="212"/>
      <c r="J109" s="29" t="s">
        <v>118</v>
      </c>
      <c r="K109" s="29" t="s">
        <v>51</v>
      </c>
      <c r="L109" s="49"/>
      <c r="M109" s="212"/>
      <c r="N109" s="213"/>
    </row>
    <row r="110" spans="1:14" s="50" customFormat="1" ht="25.5" customHeight="1" x14ac:dyDescent="0.25">
      <c r="A110" s="234"/>
      <c r="B110" s="45" t="s">
        <v>48</v>
      </c>
      <c r="C110" s="46" t="s">
        <v>113</v>
      </c>
      <c r="D110" s="210"/>
      <c r="E110" s="47">
        <v>48000</v>
      </c>
      <c r="F110" s="48">
        <v>194562</v>
      </c>
      <c r="G110" s="48" t="s">
        <v>120</v>
      </c>
      <c r="H110" s="48" t="s">
        <v>43</v>
      </c>
      <c r="I110" s="212"/>
      <c r="J110" s="29" t="s">
        <v>118</v>
      </c>
      <c r="K110" s="29" t="s">
        <v>51</v>
      </c>
      <c r="L110" s="49"/>
      <c r="M110" s="212"/>
      <c r="N110" s="213"/>
    </row>
    <row r="111" spans="1:14" s="50" customFormat="1" ht="25.5" customHeight="1" x14ac:dyDescent="0.25">
      <c r="A111" s="234"/>
      <c r="B111" s="45" t="s">
        <v>48</v>
      </c>
      <c r="C111" s="46" t="s">
        <v>113</v>
      </c>
      <c r="D111" s="210"/>
      <c r="E111" s="47">
        <v>150000</v>
      </c>
      <c r="F111" s="48">
        <v>194402</v>
      </c>
      <c r="G111" s="48" t="s">
        <v>120</v>
      </c>
      <c r="H111" s="48" t="s">
        <v>43</v>
      </c>
      <c r="I111" s="212"/>
      <c r="J111" s="29" t="s">
        <v>118</v>
      </c>
      <c r="K111" s="29" t="s">
        <v>51</v>
      </c>
      <c r="L111" s="49"/>
      <c r="M111" s="212"/>
      <c r="N111" s="213"/>
    </row>
    <row r="112" spans="1:14" s="50" customFormat="1" ht="25.5" customHeight="1" x14ac:dyDescent="0.25">
      <c r="A112" s="234"/>
      <c r="B112" s="45" t="s">
        <v>48</v>
      </c>
      <c r="C112" s="46" t="s">
        <v>113</v>
      </c>
      <c r="D112" s="210"/>
      <c r="E112" s="47">
        <v>16000</v>
      </c>
      <c r="F112" s="48">
        <v>194552</v>
      </c>
      <c r="G112" s="48" t="s">
        <v>120</v>
      </c>
      <c r="H112" s="48" t="s">
        <v>43</v>
      </c>
      <c r="I112" s="212"/>
      <c r="J112" s="29" t="s">
        <v>118</v>
      </c>
      <c r="K112" s="29" t="s">
        <v>51</v>
      </c>
      <c r="L112" s="49"/>
      <c r="M112" s="212"/>
      <c r="N112" s="213"/>
    </row>
    <row r="113" spans="1:14" s="50" customFormat="1" ht="25.5" customHeight="1" x14ac:dyDescent="0.25">
      <c r="A113" s="234"/>
      <c r="B113" s="45" t="s">
        <v>48</v>
      </c>
      <c r="C113" s="46" t="s">
        <v>113</v>
      </c>
      <c r="D113" s="210"/>
      <c r="E113" s="47">
        <v>12000</v>
      </c>
      <c r="F113" s="48">
        <v>194499</v>
      </c>
      <c r="G113" s="48" t="s">
        <v>120</v>
      </c>
      <c r="H113" s="48" t="s">
        <v>43</v>
      </c>
      <c r="I113" s="212"/>
      <c r="J113" s="29" t="s">
        <v>118</v>
      </c>
      <c r="K113" s="29" t="s">
        <v>51</v>
      </c>
      <c r="L113" s="49"/>
      <c r="M113" s="212"/>
      <c r="N113" s="213"/>
    </row>
    <row r="114" spans="1:14" s="50" customFormat="1" ht="25.5" customHeight="1" x14ac:dyDescent="0.25">
      <c r="A114" s="234"/>
      <c r="B114" s="45" t="s">
        <v>48</v>
      </c>
      <c r="C114" s="46" t="s">
        <v>113</v>
      </c>
      <c r="D114" s="210"/>
      <c r="E114" s="47">
        <v>12000</v>
      </c>
      <c r="F114" s="48">
        <v>194598</v>
      </c>
      <c r="G114" s="48" t="s">
        <v>120</v>
      </c>
      <c r="H114" s="48" t="s">
        <v>43</v>
      </c>
      <c r="I114" s="212"/>
      <c r="J114" s="29" t="s">
        <v>118</v>
      </c>
      <c r="K114" s="29" t="s">
        <v>51</v>
      </c>
      <c r="L114" s="49"/>
      <c r="M114" s="212"/>
      <c r="N114" s="213"/>
    </row>
    <row r="115" spans="1:14" s="50" customFormat="1" ht="25.5" customHeight="1" x14ac:dyDescent="0.25">
      <c r="A115" s="234"/>
      <c r="B115" s="45" t="s">
        <v>48</v>
      </c>
      <c r="C115" s="46" t="s">
        <v>113</v>
      </c>
      <c r="D115" s="210"/>
      <c r="E115" s="47">
        <v>21000</v>
      </c>
      <c r="F115" s="48">
        <v>194584</v>
      </c>
      <c r="G115" s="48" t="s">
        <v>120</v>
      </c>
      <c r="H115" s="48" t="s">
        <v>43</v>
      </c>
      <c r="I115" s="212"/>
      <c r="J115" s="29" t="s">
        <v>118</v>
      </c>
      <c r="K115" s="29" t="s">
        <v>51</v>
      </c>
      <c r="L115" s="49"/>
      <c r="M115" s="212"/>
      <c r="N115" s="213"/>
    </row>
    <row r="116" spans="1:14" s="50" customFormat="1" ht="25.5" customHeight="1" x14ac:dyDescent="0.25">
      <c r="A116" s="234"/>
      <c r="B116" s="45" t="s">
        <v>48</v>
      </c>
      <c r="C116" s="46" t="s">
        <v>113</v>
      </c>
      <c r="D116" s="210"/>
      <c r="E116" s="47">
        <v>14000</v>
      </c>
      <c r="F116" s="48">
        <v>194604</v>
      </c>
      <c r="G116" s="48" t="s">
        <v>120</v>
      </c>
      <c r="H116" s="48" t="s">
        <v>43</v>
      </c>
      <c r="I116" s="212"/>
      <c r="J116" s="29" t="s">
        <v>118</v>
      </c>
      <c r="K116" s="29" t="s">
        <v>51</v>
      </c>
      <c r="L116" s="49"/>
      <c r="M116" s="212"/>
      <c r="N116" s="213"/>
    </row>
    <row r="117" spans="1:14" s="50" customFormat="1" ht="25.5" customHeight="1" x14ac:dyDescent="0.25">
      <c r="A117" s="234"/>
      <c r="B117" s="45" t="s">
        <v>48</v>
      </c>
      <c r="C117" s="46" t="s">
        <v>113</v>
      </c>
      <c r="D117" s="210"/>
      <c r="E117" s="47">
        <v>4200</v>
      </c>
      <c r="F117" s="48">
        <v>194591</v>
      </c>
      <c r="G117" s="48" t="s">
        <v>120</v>
      </c>
      <c r="H117" s="48" t="s">
        <v>43</v>
      </c>
      <c r="I117" s="212"/>
      <c r="J117" s="29" t="s">
        <v>118</v>
      </c>
      <c r="K117" s="29" t="s">
        <v>51</v>
      </c>
      <c r="L117" s="49"/>
      <c r="M117" s="212"/>
      <c r="N117" s="213"/>
    </row>
    <row r="118" spans="1:14" s="50" customFormat="1" ht="25.5" customHeight="1" x14ac:dyDescent="0.25">
      <c r="A118" s="234"/>
      <c r="B118" s="45" t="s">
        <v>48</v>
      </c>
      <c r="C118" s="46" t="s">
        <v>113</v>
      </c>
      <c r="D118" s="210"/>
      <c r="E118" s="47">
        <v>5200</v>
      </c>
      <c r="F118" s="48">
        <v>194450</v>
      </c>
      <c r="G118" s="48" t="s">
        <v>120</v>
      </c>
      <c r="H118" s="48" t="s">
        <v>43</v>
      </c>
      <c r="I118" s="212"/>
      <c r="J118" s="29" t="s">
        <v>118</v>
      </c>
      <c r="K118" s="29" t="s">
        <v>51</v>
      </c>
      <c r="L118" s="49"/>
      <c r="M118" s="212"/>
      <c r="N118" s="213"/>
    </row>
    <row r="119" spans="1:14" s="50" customFormat="1" ht="25.5" customHeight="1" x14ac:dyDescent="0.25">
      <c r="A119" s="234"/>
      <c r="B119" s="45" t="s">
        <v>48</v>
      </c>
      <c r="C119" s="46" t="s">
        <v>113</v>
      </c>
      <c r="D119" s="210"/>
      <c r="E119" s="47">
        <v>32000</v>
      </c>
      <c r="F119" s="48">
        <v>194387</v>
      </c>
      <c r="G119" s="48" t="s">
        <v>120</v>
      </c>
      <c r="H119" s="48" t="s">
        <v>43</v>
      </c>
      <c r="I119" s="212"/>
      <c r="J119" s="29" t="s">
        <v>118</v>
      </c>
      <c r="K119" s="29" t="s">
        <v>51</v>
      </c>
      <c r="L119" s="49"/>
      <c r="M119" s="212"/>
      <c r="N119" s="213"/>
    </row>
    <row r="120" spans="1:14" s="50" customFormat="1" ht="25.5" customHeight="1" x14ac:dyDescent="0.25">
      <c r="A120" s="234"/>
      <c r="B120" s="45" t="s">
        <v>48</v>
      </c>
      <c r="C120" s="46" t="s">
        <v>113</v>
      </c>
      <c r="D120" s="210"/>
      <c r="E120" s="47">
        <v>4000</v>
      </c>
      <c r="F120" s="48">
        <v>194446</v>
      </c>
      <c r="G120" s="48" t="s">
        <v>120</v>
      </c>
      <c r="H120" s="48" t="s">
        <v>43</v>
      </c>
      <c r="I120" s="212"/>
      <c r="J120" s="29" t="s">
        <v>118</v>
      </c>
      <c r="K120" s="29" t="s">
        <v>51</v>
      </c>
      <c r="L120" s="49"/>
      <c r="M120" s="212"/>
      <c r="N120" s="213"/>
    </row>
    <row r="121" spans="1:14" s="50" customFormat="1" ht="25.5" customHeight="1" x14ac:dyDescent="0.25">
      <c r="A121" s="234"/>
      <c r="B121" s="45" t="s">
        <v>48</v>
      </c>
      <c r="C121" s="46" t="s">
        <v>113</v>
      </c>
      <c r="D121" s="210"/>
      <c r="E121" s="47">
        <v>38800</v>
      </c>
      <c r="F121" s="48">
        <v>194535</v>
      </c>
      <c r="G121" s="48" t="s">
        <v>120</v>
      </c>
      <c r="H121" s="48" t="s">
        <v>43</v>
      </c>
      <c r="I121" s="212"/>
      <c r="J121" s="29" t="s">
        <v>118</v>
      </c>
      <c r="K121" s="29" t="s">
        <v>51</v>
      </c>
      <c r="L121" s="49"/>
      <c r="M121" s="212"/>
      <c r="N121" s="213"/>
    </row>
    <row r="122" spans="1:14" s="50" customFormat="1" ht="25.5" customHeight="1" x14ac:dyDescent="0.25">
      <c r="A122" s="234"/>
      <c r="B122" s="45" t="s">
        <v>48</v>
      </c>
      <c r="C122" s="46" t="s">
        <v>113</v>
      </c>
      <c r="D122" s="210"/>
      <c r="E122" s="47">
        <v>38000</v>
      </c>
      <c r="F122" s="48">
        <v>194623</v>
      </c>
      <c r="G122" s="48" t="s">
        <v>120</v>
      </c>
      <c r="H122" s="48" t="s">
        <v>43</v>
      </c>
      <c r="I122" s="212"/>
      <c r="J122" s="29" t="s">
        <v>118</v>
      </c>
      <c r="K122" s="29" t="s">
        <v>51</v>
      </c>
      <c r="L122" s="49"/>
      <c r="M122" s="212"/>
      <c r="N122" s="213"/>
    </row>
    <row r="123" spans="1:14" s="50" customFormat="1" ht="25.5" customHeight="1" x14ac:dyDescent="0.25">
      <c r="A123" s="234"/>
      <c r="B123" s="45" t="s">
        <v>48</v>
      </c>
      <c r="C123" s="46" t="s">
        <v>113</v>
      </c>
      <c r="D123" s="210"/>
      <c r="E123" s="47">
        <v>1158000</v>
      </c>
      <c r="F123" s="48">
        <v>194616</v>
      </c>
      <c r="G123" s="48" t="s">
        <v>120</v>
      </c>
      <c r="H123" s="48" t="s">
        <v>43</v>
      </c>
      <c r="I123" s="212"/>
      <c r="J123" s="29" t="s">
        <v>118</v>
      </c>
      <c r="K123" s="29" t="s">
        <v>51</v>
      </c>
      <c r="L123" s="49"/>
      <c r="M123" s="212"/>
      <c r="N123" s="213"/>
    </row>
    <row r="124" spans="1:14" s="50" customFormat="1" ht="25.5" customHeight="1" x14ac:dyDescent="0.25">
      <c r="A124" s="234"/>
      <c r="B124" s="45" t="s">
        <v>48</v>
      </c>
      <c r="C124" s="46" t="s">
        <v>113</v>
      </c>
      <c r="D124" s="210"/>
      <c r="E124" s="47">
        <v>53000</v>
      </c>
      <c r="F124" s="48">
        <v>194631</v>
      </c>
      <c r="G124" s="48" t="s">
        <v>120</v>
      </c>
      <c r="H124" s="48" t="s">
        <v>43</v>
      </c>
      <c r="I124" s="212"/>
      <c r="J124" s="29" t="s">
        <v>118</v>
      </c>
      <c r="K124" s="29" t="s">
        <v>51</v>
      </c>
      <c r="L124" s="49"/>
      <c r="M124" s="212"/>
      <c r="N124" s="213"/>
    </row>
    <row r="125" spans="1:14" s="50" customFormat="1" ht="25.5" customHeight="1" x14ac:dyDescent="0.25">
      <c r="A125" s="234"/>
      <c r="B125" s="45" t="s">
        <v>48</v>
      </c>
      <c r="C125" s="46" t="s">
        <v>113</v>
      </c>
      <c r="D125" s="210"/>
      <c r="E125" s="47">
        <v>4200000</v>
      </c>
      <c r="F125" s="48">
        <v>193833</v>
      </c>
      <c r="G125" s="48" t="s">
        <v>120</v>
      </c>
      <c r="H125" s="48" t="s">
        <v>43</v>
      </c>
      <c r="I125" s="212"/>
      <c r="J125" s="29" t="s">
        <v>118</v>
      </c>
      <c r="K125" s="29" t="s">
        <v>51</v>
      </c>
      <c r="L125" s="49"/>
      <c r="M125" s="212"/>
      <c r="N125" s="213"/>
    </row>
    <row r="126" spans="1:14" s="50" customFormat="1" ht="25.5" customHeight="1" x14ac:dyDescent="0.25">
      <c r="A126" s="234"/>
      <c r="B126" s="45" t="s">
        <v>48</v>
      </c>
      <c r="C126" s="46" t="s">
        <v>113</v>
      </c>
      <c r="D126" s="210"/>
      <c r="E126" s="47">
        <v>2000000</v>
      </c>
      <c r="F126" s="48">
        <v>193819</v>
      </c>
      <c r="G126" s="48" t="s">
        <v>120</v>
      </c>
      <c r="H126" s="48" t="s">
        <v>43</v>
      </c>
      <c r="I126" s="212"/>
      <c r="J126" s="29" t="s">
        <v>118</v>
      </c>
      <c r="K126" s="29" t="s">
        <v>51</v>
      </c>
      <c r="L126" s="49"/>
      <c r="M126" s="212"/>
      <c r="N126" s="213"/>
    </row>
    <row r="127" spans="1:14" s="50" customFormat="1" ht="25.5" customHeight="1" x14ac:dyDescent="0.25">
      <c r="A127" s="234"/>
      <c r="B127" s="45" t="s">
        <v>48</v>
      </c>
      <c r="C127" s="46" t="s">
        <v>113</v>
      </c>
      <c r="D127" s="210"/>
      <c r="E127" s="47">
        <v>500000</v>
      </c>
      <c r="F127" s="48">
        <v>193848</v>
      </c>
      <c r="G127" s="48" t="s">
        <v>120</v>
      </c>
      <c r="H127" s="48" t="s">
        <v>43</v>
      </c>
      <c r="I127" s="212"/>
      <c r="J127" s="29" t="s">
        <v>118</v>
      </c>
      <c r="K127" s="29" t="s">
        <v>51</v>
      </c>
      <c r="L127" s="49"/>
      <c r="M127" s="212"/>
      <c r="N127" s="213"/>
    </row>
    <row r="128" spans="1:14" s="50" customFormat="1" ht="25.5" customHeight="1" x14ac:dyDescent="0.25">
      <c r="A128" s="234"/>
      <c r="B128" s="45" t="s">
        <v>48</v>
      </c>
      <c r="C128" s="46" t="s">
        <v>113</v>
      </c>
      <c r="D128" s="210"/>
      <c r="E128" s="47">
        <v>112000</v>
      </c>
      <c r="F128" s="48">
        <v>194068</v>
      </c>
      <c r="G128" s="48" t="s">
        <v>120</v>
      </c>
      <c r="H128" s="48" t="s">
        <v>43</v>
      </c>
      <c r="I128" s="212"/>
      <c r="J128" s="29" t="s">
        <v>118</v>
      </c>
      <c r="K128" s="29" t="s">
        <v>51</v>
      </c>
      <c r="L128" s="49"/>
      <c r="M128" s="212"/>
      <c r="N128" s="213"/>
    </row>
    <row r="129" spans="1:14" s="50" customFormat="1" ht="25.5" customHeight="1" x14ac:dyDescent="0.25">
      <c r="A129" s="234"/>
      <c r="B129" s="45" t="s">
        <v>48</v>
      </c>
      <c r="C129" s="46" t="s">
        <v>113</v>
      </c>
      <c r="D129" s="210"/>
      <c r="E129" s="47">
        <v>1450000</v>
      </c>
      <c r="F129" s="48">
        <v>193808</v>
      </c>
      <c r="G129" s="48" t="s">
        <v>120</v>
      </c>
      <c r="H129" s="48" t="s">
        <v>43</v>
      </c>
      <c r="I129" s="212"/>
      <c r="J129" s="29" t="s">
        <v>118</v>
      </c>
      <c r="K129" s="29" t="s">
        <v>51</v>
      </c>
      <c r="L129" s="49"/>
      <c r="M129" s="212"/>
      <c r="N129" s="213"/>
    </row>
    <row r="130" spans="1:14" s="50" customFormat="1" ht="25.5" customHeight="1" x14ac:dyDescent="0.25">
      <c r="A130" s="234"/>
      <c r="B130" s="45" t="s">
        <v>48</v>
      </c>
      <c r="C130" s="46" t="s">
        <v>113</v>
      </c>
      <c r="D130" s="210"/>
      <c r="E130" s="47">
        <v>800000</v>
      </c>
      <c r="F130" s="48">
        <v>193762</v>
      </c>
      <c r="G130" s="48" t="s">
        <v>120</v>
      </c>
      <c r="H130" s="48" t="s">
        <v>43</v>
      </c>
      <c r="I130" s="212"/>
      <c r="J130" s="29" t="s">
        <v>118</v>
      </c>
      <c r="K130" s="29" t="s">
        <v>51</v>
      </c>
      <c r="L130" s="49"/>
      <c r="M130" s="212"/>
      <c r="N130" s="213"/>
    </row>
    <row r="131" spans="1:14" s="50" customFormat="1" ht="25.5" customHeight="1" x14ac:dyDescent="0.25">
      <c r="A131" s="234"/>
      <c r="B131" s="45" t="s">
        <v>48</v>
      </c>
      <c r="C131" s="46" t="s">
        <v>113</v>
      </c>
      <c r="D131" s="210"/>
      <c r="E131" s="47">
        <v>1015000</v>
      </c>
      <c r="F131" s="48">
        <v>206674</v>
      </c>
      <c r="G131" s="48" t="s">
        <v>24</v>
      </c>
      <c r="H131" s="48" t="s">
        <v>43</v>
      </c>
      <c r="I131" s="212"/>
      <c r="J131" s="81" t="s">
        <v>123</v>
      </c>
      <c r="K131" s="29" t="s">
        <v>124</v>
      </c>
      <c r="L131" s="49"/>
      <c r="M131" s="212"/>
      <c r="N131" s="213"/>
    </row>
    <row r="132" spans="1:14" s="50" customFormat="1" ht="25.5" customHeight="1" x14ac:dyDescent="0.25">
      <c r="A132" s="234"/>
      <c r="B132" s="45" t="s">
        <v>48</v>
      </c>
      <c r="C132" s="46" t="s">
        <v>113</v>
      </c>
      <c r="D132" s="210"/>
      <c r="E132" s="47">
        <v>30000</v>
      </c>
      <c r="F132" s="48">
        <v>208184</v>
      </c>
      <c r="G132" s="48" t="s">
        <v>24</v>
      </c>
      <c r="H132" s="48" t="s">
        <v>43</v>
      </c>
      <c r="I132" s="212"/>
      <c r="J132" s="29" t="s">
        <v>118</v>
      </c>
      <c r="K132" s="29" t="s">
        <v>51</v>
      </c>
      <c r="L132" s="49"/>
      <c r="M132" s="212"/>
      <c r="N132" s="213"/>
    </row>
    <row r="133" spans="1:14" s="50" customFormat="1" ht="25.5" customHeight="1" x14ac:dyDescent="0.25">
      <c r="A133" s="234"/>
      <c r="B133" s="45" t="s">
        <v>48</v>
      </c>
      <c r="C133" s="46" t="s">
        <v>113</v>
      </c>
      <c r="D133" s="210"/>
      <c r="E133" s="47">
        <v>20000</v>
      </c>
      <c r="F133" s="48">
        <v>166298</v>
      </c>
      <c r="G133" s="48" t="s">
        <v>37</v>
      </c>
      <c r="H133" s="48" t="s">
        <v>38</v>
      </c>
      <c r="I133" s="212"/>
      <c r="J133" s="81" t="s">
        <v>123</v>
      </c>
      <c r="K133" s="29" t="s">
        <v>124</v>
      </c>
      <c r="L133" s="49"/>
      <c r="M133" s="47"/>
      <c r="N133" s="82"/>
    </row>
    <row r="134" spans="1:14" s="50" customFormat="1" ht="25.5" customHeight="1" x14ac:dyDescent="0.25">
      <c r="A134" s="234"/>
      <c r="B134" s="45" t="s">
        <v>48</v>
      </c>
      <c r="C134" s="46" t="s">
        <v>113</v>
      </c>
      <c r="D134" s="210"/>
      <c r="E134" s="47">
        <v>8000</v>
      </c>
      <c r="F134" s="48">
        <v>198011</v>
      </c>
      <c r="G134" s="48" t="s">
        <v>125</v>
      </c>
      <c r="H134" s="48" t="s">
        <v>43</v>
      </c>
      <c r="I134" s="212"/>
      <c r="J134" s="29" t="s">
        <v>123</v>
      </c>
      <c r="K134" s="29" t="s">
        <v>124</v>
      </c>
      <c r="L134" s="49"/>
      <c r="M134" s="47"/>
      <c r="N134" s="82"/>
    </row>
    <row r="135" spans="1:14" s="50" customFormat="1" ht="25.5" customHeight="1" x14ac:dyDescent="0.25">
      <c r="A135" s="234"/>
      <c r="B135" s="45" t="s">
        <v>48</v>
      </c>
      <c r="C135" s="46" t="s">
        <v>113</v>
      </c>
      <c r="D135" s="210"/>
      <c r="E135" s="47">
        <v>606000</v>
      </c>
      <c r="F135" s="48">
        <v>194425</v>
      </c>
      <c r="G135" s="48" t="s">
        <v>120</v>
      </c>
      <c r="H135" s="48" t="s">
        <v>43</v>
      </c>
      <c r="I135" s="212"/>
      <c r="J135" s="29" t="s">
        <v>123</v>
      </c>
      <c r="K135" s="29" t="s">
        <v>124</v>
      </c>
      <c r="L135" s="49"/>
      <c r="M135" s="47"/>
      <c r="N135" s="82"/>
    </row>
    <row r="136" spans="1:14" s="50" customFormat="1" ht="25.5" customHeight="1" x14ac:dyDescent="0.25">
      <c r="A136" s="234"/>
      <c r="B136" s="45" t="s">
        <v>48</v>
      </c>
      <c r="C136" s="46" t="s">
        <v>113</v>
      </c>
      <c r="D136" s="210"/>
      <c r="E136" s="47">
        <v>611000</v>
      </c>
      <c r="F136" s="48">
        <v>211779</v>
      </c>
      <c r="G136" s="48" t="s">
        <v>59</v>
      </c>
      <c r="H136" s="48" t="s">
        <v>38</v>
      </c>
      <c r="I136" s="212"/>
      <c r="J136" s="29" t="s">
        <v>118</v>
      </c>
      <c r="K136" s="29" t="s">
        <v>51</v>
      </c>
      <c r="L136" s="49"/>
      <c r="M136" s="47"/>
      <c r="N136" s="82"/>
    </row>
    <row r="137" spans="1:14" s="50" customFormat="1" ht="25.5" customHeight="1" x14ac:dyDescent="0.25">
      <c r="A137" s="234"/>
      <c r="B137" s="45" t="s">
        <v>48</v>
      </c>
      <c r="C137" s="46" t="s">
        <v>113</v>
      </c>
      <c r="D137" s="210"/>
      <c r="E137" s="47">
        <v>288000</v>
      </c>
      <c r="F137" s="48">
        <v>211818</v>
      </c>
      <c r="G137" s="48" t="s">
        <v>59</v>
      </c>
      <c r="H137" s="48" t="s">
        <v>43</v>
      </c>
      <c r="I137" s="212"/>
      <c r="J137" s="29" t="s">
        <v>118</v>
      </c>
      <c r="K137" s="29" t="s">
        <v>51</v>
      </c>
      <c r="L137" s="49"/>
      <c r="M137" s="47"/>
      <c r="N137" s="82"/>
    </row>
    <row r="138" spans="1:14" s="50" customFormat="1" ht="25.5" customHeight="1" x14ac:dyDescent="0.25">
      <c r="A138" s="234"/>
      <c r="B138" s="45" t="s">
        <v>48</v>
      </c>
      <c r="C138" s="46" t="s">
        <v>113</v>
      </c>
      <c r="D138" s="210"/>
      <c r="E138" s="47">
        <v>5027048</v>
      </c>
      <c r="F138" s="48">
        <v>211821</v>
      </c>
      <c r="G138" s="48" t="s">
        <v>59</v>
      </c>
      <c r="H138" s="48" t="s">
        <v>43</v>
      </c>
      <c r="I138" s="212"/>
      <c r="J138" s="29" t="s">
        <v>118</v>
      </c>
      <c r="K138" s="29" t="s">
        <v>51</v>
      </c>
      <c r="L138" s="49"/>
      <c r="M138" s="47"/>
      <c r="N138" s="82"/>
    </row>
    <row r="139" spans="1:14" s="50" customFormat="1" ht="25.5" customHeight="1" x14ac:dyDescent="0.25">
      <c r="A139" s="234"/>
      <c r="B139" s="45" t="s">
        <v>48</v>
      </c>
      <c r="C139" s="46" t="s">
        <v>113</v>
      </c>
      <c r="D139" s="210"/>
      <c r="E139" s="47">
        <v>1372952</v>
      </c>
      <c r="F139" s="48">
        <v>211816</v>
      </c>
      <c r="G139" s="48" t="s">
        <v>59</v>
      </c>
      <c r="H139" s="48" t="s">
        <v>43</v>
      </c>
      <c r="I139" s="212"/>
      <c r="J139" s="29" t="s">
        <v>118</v>
      </c>
      <c r="K139" s="29" t="s">
        <v>51</v>
      </c>
      <c r="L139" s="49"/>
      <c r="M139" s="47"/>
      <c r="N139" s="82"/>
    </row>
    <row r="140" spans="1:14" s="50" customFormat="1" ht="25.5" customHeight="1" x14ac:dyDescent="0.25">
      <c r="A140" s="234"/>
      <c r="B140" s="45" t="s">
        <v>48</v>
      </c>
      <c r="C140" s="46" t="s">
        <v>113</v>
      </c>
      <c r="D140" s="210"/>
      <c r="E140" s="47">
        <v>400000</v>
      </c>
      <c r="F140" s="48">
        <v>211819</v>
      </c>
      <c r="G140" s="48" t="s">
        <v>59</v>
      </c>
      <c r="H140" s="48" t="s">
        <v>43</v>
      </c>
      <c r="I140" s="212"/>
      <c r="J140" s="29" t="s">
        <v>118</v>
      </c>
      <c r="K140" s="29" t="s">
        <v>51</v>
      </c>
      <c r="L140" s="49"/>
      <c r="M140" s="47"/>
      <c r="N140" s="82"/>
    </row>
    <row r="141" spans="1:14" s="50" customFormat="1" ht="25.5" customHeight="1" x14ac:dyDescent="0.25">
      <c r="A141" s="234"/>
      <c r="B141" s="45" t="s">
        <v>48</v>
      </c>
      <c r="C141" s="46" t="s">
        <v>113</v>
      </c>
      <c r="D141" s="210"/>
      <c r="E141" s="47">
        <v>23430</v>
      </c>
      <c r="F141" s="48">
        <v>212402</v>
      </c>
      <c r="G141" s="48" t="s">
        <v>42</v>
      </c>
      <c r="H141" s="48" t="s">
        <v>38</v>
      </c>
      <c r="I141" s="212"/>
      <c r="J141" s="29" t="s">
        <v>118</v>
      </c>
      <c r="K141" s="29" t="s">
        <v>51</v>
      </c>
      <c r="L141" s="49"/>
      <c r="M141" s="47"/>
      <c r="N141" s="82"/>
    </row>
    <row r="142" spans="1:14" s="50" customFormat="1" ht="25.5" customHeight="1" x14ac:dyDescent="0.25">
      <c r="A142" s="234"/>
      <c r="B142" s="52"/>
      <c r="C142" s="45" t="s">
        <v>28</v>
      </c>
      <c r="D142" s="211"/>
      <c r="E142" s="47">
        <f>SUM(E93:E141)</f>
        <v>28442130</v>
      </c>
      <c r="F142" s="214"/>
      <c r="G142" s="214"/>
      <c r="H142" s="214"/>
      <c r="I142" s="212"/>
      <c r="J142" s="29" t="s">
        <v>118</v>
      </c>
      <c r="K142" s="29" t="s">
        <v>51</v>
      </c>
      <c r="L142" s="49"/>
      <c r="M142" s="47"/>
      <c r="N142" s="82"/>
    </row>
    <row r="143" spans="1:14" s="50" customFormat="1" ht="25.5" customHeight="1" x14ac:dyDescent="0.25">
      <c r="A143" s="234"/>
      <c r="B143" s="83" t="s">
        <v>48</v>
      </c>
      <c r="C143" s="84" t="s">
        <v>126</v>
      </c>
      <c r="D143" s="85">
        <v>40000000</v>
      </c>
      <c r="E143" s="85">
        <v>7500000</v>
      </c>
      <c r="F143" s="86" t="s">
        <v>127</v>
      </c>
      <c r="G143" s="86" t="s">
        <v>128</v>
      </c>
      <c r="H143" s="86" t="s">
        <v>129</v>
      </c>
      <c r="I143" s="215">
        <f>D143-E144</f>
        <v>32500000</v>
      </c>
      <c r="J143" s="29" t="s">
        <v>130</v>
      </c>
      <c r="K143" s="29" t="s">
        <v>51</v>
      </c>
      <c r="L143" s="49"/>
      <c r="M143" s="215"/>
      <c r="N143" s="216"/>
    </row>
    <row r="144" spans="1:14" s="50" customFormat="1" ht="25.5" customHeight="1" x14ac:dyDescent="0.25">
      <c r="A144" s="234"/>
      <c r="B144" s="87"/>
      <c r="C144" s="83" t="s">
        <v>28</v>
      </c>
      <c r="D144" s="87"/>
      <c r="E144" s="85">
        <f>SUM(E143)</f>
        <v>7500000</v>
      </c>
      <c r="F144" s="86"/>
      <c r="G144" s="86"/>
      <c r="H144" s="86"/>
      <c r="I144" s="215"/>
      <c r="J144" s="53"/>
      <c r="K144" s="54"/>
      <c r="L144" s="49"/>
      <c r="M144" s="215"/>
      <c r="N144" s="216"/>
    </row>
    <row r="145" spans="1:14" ht="25.5" customHeight="1" x14ac:dyDescent="0.25">
      <c r="A145" s="234"/>
      <c r="B145" s="88" t="s">
        <v>29</v>
      </c>
      <c r="C145" s="89" t="s">
        <v>131</v>
      </c>
      <c r="D145" s="90">
        <v>10000000</v>
      </c>
      <c r="E145" s="90">
        <v>10000000</v>
      </c>
      <c r="F145" s="91" t="s">
        <v>132</v>
      </c>
      <c r="G145" s="91" t="s">
        <v>133</v>
      </c>
      <c r="H145" s="91" t="s">
        <v>20</v>
      </c>
      <c r="I145" s="201">
        <f>D145-E146</f>
        <v>0</v>
      </c>
      <c r="J145" s="90" t="s">
        <v>134</v>
      </c>
      <c r="K145" s="90" t="s">
        <v>135</v>
      </c>
      <c r="L145" s="23" t="s">
        <v>136</v>
      </c>
      <c r="M145" s="201"/>
      <c r="N145" s="202"/>
    </row>
    <row r="146" spans="1:14" ht="25.5" customHeight="1" x14ac:dyDescent="0.25">
      <c r="A146" s="234"/>
      <c r="B146" s="92"/>
      <c r="C146" s="88" t="s">
        <v>28</v>
      </c>
      <c r="D146" s="92"/>
      <c r="E146" s="90">
        <f>SUM(E145)</f>
        <v>10000000</v>
      </c>
      <c r="F146" s="203"/>
      <c r="G146" s="203"/>
      <c r="H146" s="203"/>
      <c r="I146" s="201"/>
      <c r="J146" s="90"/>
      <c r="K146" s="90"/>
      <c r="L146" s="23"/>
      <c r="M146" s="201"/>
      <c r="N146" s="202"/>
    </row>
    <row r="147" spans="1:14" ht="25.5" customHeight="1" x14ac:dyDescent="0.25">
      <c r="A147" s="234"/>
      <c r="B147" s="39" t="s">
        <v>48</v>
      </c>
      <c r="C147" s="40" t="s">
        <v>137</v>
      </c>
      <c r="D147" s="194">
        <v>30000000</v>
      </c>
      <c r="E147" s="41">
        <v>10707926</v>
      </c>
      <c r="F147" s="42">
        <v>136398</v>
      </c>
      <c r="G147" s="42" t="s">
        <v>19</v>
      </c>
      <c r="H147" s="42" t="s">
        <v>20</v>
      </c>
      <c r="I147" s="197">
        <f>D147-E190</f>
        <v>6947741</v>
      </c>
      <c r="J147" s="18" t="s">
        <v>138</v>
      </c>
      <c r="K147" s="18" t="s">
        <v>69</v>
      </c>
      <c r="L147" s="30"/>
      <c r="M147" s="197">
        <v>9883357</v>
      </c>
      <c r="N147" s="198">
        <f>I147-M147</f>
        <v>-2935616</v>
      </c>
    </row>
    <row r="148" spans="1:14" ht="25.5" customHeight="1" x14ac:dyDescent="0.25">
      <c r="A148" s="234"/>
      <c r="B148" s="39" t="s">
        <v>48</v>
      </c>
      <c r="C148" s="40" t="s">
        <v>137</v>
      </c>
      <c r="D148" s="195"/>
      <c r="E148" s="41">
        <v>-3210154</v>
      </c>
      <c r="F148" s="42">
        <v>208131</v>
      </c>
      <c r="G148" s="42" t="s">
        <v>139</v>
      </c>
      <c r="H148" s="42" t="s">
        <v>20</v>
      </c>
      <c r="I148" s="197"/>
      <c r="J148" s="18" t="s">
        <v>138</v>
      </c>
      <c r="K148" s="18" t="s">
        <v>69</v>
      </c>
      <c r="L148" s="30"/>
      <c r="M148" s="197"/>
      <c r="N148" s="198"/>
    </row>
    <row r="149" spans="1:14" ht="25.5" customHeight="1" x14ac:dyDescent="0.25">
      <c r="A149" s="234"/>
      <c r="B149" s="39" t="s">
        <v>48</v>
      </c>
      <c r="C149" s="40" t="s">
        <v>137</v>
      </c>
      <c r="D149" s="195"/>
      <c r="E149" s="41">
        <v>620000</v>
      </c>
      <c r="F149" s="42">
        <v>147036</v>
      </c>
      <c r="G149" s="42" t="s">
        <v>117</v>
      </c>
      <c r="H149" s="42" t="s">
        <v>38</v>
      </c>
      <c r="I149" s="197"/>
      <c r="J149" s="18" t="s">
        <v>138</v>
      </c>
      <c r="K149" s="18" t="s">
        <v>69</v>
      </c>
      <c r="L149" s="30"/>
      <c r="M149" s="197"/>
      <c r="N149" s="198"/>
    </row>
    <row r="150" spans="1:14" ht="25.5" customHeight="1" x14ac:dyDescent="0.25">
      <c r="A150" s="234"/>
      <c r="B150" s="39" t="s">
        <v>48</v>
      </c>
      <c r="C150" s="40" t="s">
        <v>137</v>
      </c>
      <c r="D150" s="195"/>
      <c r="E150" s="41">
        <v>1000000</v>
      </c>
      <c r="F150" s="42" t="s">
        <v>52</v>
      </c>
      <c r="G150" s="42" t="s">
        <v>53</v>
      </c>
      <c r="H150" s="42" t="s">
        <v>38</v>
      </c>
      <c r="I150" s="197"/>
      <c r="J150" s="18" t="s">
        <v>140</v>
      </c>
      <c r="K150" s="18" t="s">
        <v>26</v>
      </c>
      <c r="L150" s="30"/>
      <c r="M150" s="197"/>
      <c r="N150" s="198"/>
    </row>
    <row r="151" spans="1:14" ht="25.5" customHeight="1" x14ac:dyDescent="0.25">
      <c r="A151" s="234"/>
      <c r="B151" s="39" t="s">
        <v>48</v>
      </c>
      <c r="C151" s="40" t="s">
        <v>137</v>
      </c>
      <c r="D151" s="195"/>
      <c r="E151" s="41">
        <v>6818000</v>
      </c>
      <c r="F151" s="42" t="s">
        <v>33</v>
      </c>
      <c r="G151" s="42" t="s">
        <v>34</v>
      </c>
      <c r="H151" s="42" t="s">
        <v>141</v>
      </c>
      <c r="I151" s="197"/>
      <c r="J151" s="29" t="s">
        <v>142</v>
      </c>
      <c r="K151" s="18" t="s">
        <v>26</v>
      </c>
      <c r="L151" s="30"/>
      <c r="M151" s="197"/>
      <c r="N151" s="198"/>
    </row>
    <row r="152" spans="1:14" ht="25.5" customHeight="1" x14ac:dyDescent="0.25">
      <c r="A152" s="234"/>
      <c r="B152" s="39" t="s">
        <v>48</v>
      </c>
      <c r="C152" s="40" t="s">
        <v>137</v>
      </c>
      <c r="D152" s="195"/>
      <c r="E152" s="41">
        <v>313260</v>
      </c>
      <c r="F152" s="42">
        <v>187557</v>
      </c>
      <c r="G152" s="42" t="s">
        <v>39</v>
      </c>
      <c r="H152" s="42" t="s">
        <v>61</v>
      </c>
      <c r="I152" s="197"/>
      <c r="J152" s="18" t="s">
        <v>138</v>
      </c>
      <c r="K152" s="18" t="s">
        <v>69</v>
      </c>
      <c r="L152" s="30"/>
      <c r="M152" s="197"/>
      <c r="N152" s="198"/>
    </row>
    <row r="153" spans="1:14" ht="25.5" customHeight="1" x14ac:dyDescent="0.25">
      <c r="A153" s="234"/>
      <c r="B153" s="39" t="s">
        <v>48</v>
      </c>
      <c r="C153" s="40" t="s">
        <v>137</v>
      </c>
      <c r="D153" s="195"/>
      <c r="E153" s="41">
        <v>47726</v>
      </c>
      <c r="F153" s="42">
        <v>208175</v>
      </c>
      <c r="G153" s="42" t="s">
        <v>24</v>
      </c>
      <c r="H153" s="42" t="s">
        <v>20</v>
      </c>
      <c r="I153" s="197"/>
      <c r="J153" s="18" t="s">
        <v>138</v>
      </c>
      <c r="K153" s="18" t="s">
        <v>69</v>
      </c>
      <c r="L153" s="30"/>
      <c r="M153" s="197"/>
      <c r="N153" s="198"/>
    </row>
    <row r="154" spans="1:14" ht="25.5" customHeight="1" x14ac:dyDescent="0.25">
      <c r="A154" s="234"/>
      <c r="B154" s="39" t="s">
        <v>48</v>
      </c>
      <c r="C154" s="40" t="s">
        <v>137</v>
      </c>
      <c r="D154" s="195"/>
      <c r="E154" s="41">
        <v>466000</v>
      </c>
      <c r="F154" s="42">
        <v>187021</v>
      </c>
      <c r="G154" s="42" t="s">
        <v>39</v>
      </c>
      <c r="H154" s="42" t="s">
        <v>61</v>
      </c>
      <c r="I154" s="197"/>
      <c r="J154" s="18" t="s">
        <v>138</v>
      </c>
      <c r="K154" s="18" t="s">
        <v>69</v>
      </c>
      <c r="L154" s="30"/>
      <c r="M154" s="197"/>
      <c r="N154" s="198"/>
    </row>
    <row r="155" spans="1:14" ht="25.5" customHeight="1" x14ac:dyDescent="0.25">
      <c r="A155" s="234"/>
      <c r="B155" s="39" t="s">
        <v>48</v>
      </c>
      <c r="C155" s="40" t="s">
        <v>137</v>
      </c>
      <c r="D155" s="195"/>
      <c r="E155" s="41">
        <v>1170</v>
      </c>
      <c r="F155" s="42">
        <v>217461</v>
      </c>
      <c r="G155" s="42" t="s">
        <v>44</v>
      </c>
      <c r="H155" s="42" t="s">
        <v>38</v>
      </c>
      <c r="I155" s="197"/>
      <c r="J155" s="18" t="s">
        <v>138</v>
      </c>
      <c r="K155" s="18" t="s">
        <v>69</v>
      </c>
      <c r="L155" s="38"/>
      <c r="M155" s="197"/>
      <c r="N155" s="198"/>
    </row>
    <row r="156" spans="1:14" ht="25.5" customHeight="1" x14ac:dyDescent="0.25">
      <c r="A156" s="234"/>
      <c r="B156" s="39" t="s">
        <v>48</v>
      </c>
      <c r="C156" s="40" t="s">
        <v>137</v>
      </c>
      <c r="D156" s="195"/>
      <c r="E156" s="41">
        <v>69030</v>
      </c>
      <c r="F156" s="42">
        <v>217471</v>
      </c>
      <c r="G156" s="42" t="s">
        <v>44</v>
      </c>
      <c r="H156" s="42" t="s">
        <v>38</v>
      </c>
      <c r="I156" s="197"/>
      <c r="J156" s="18" t="s">
        <v>138</v>
      </c>
      <c r="K156" s="18" t="s">
        <v>69</v>
      </c>
      <c r="L156" s="30"/>
      <c r="M156" s="197"/>
      <c r="N156" s="198"/>
    </row>
    <row r="157" spans="1:14" ht="25.5" customHeight="1" x14ac:dyDescent="0.25">
      <c r="A157" s="234"/>
      <c r="B157" s="39" t="s">
        <v>48</v>
      </c>
      <c r="C157" s="40" t="s">
        <v>137</v>
      </c>
      <c r="D157" s="195"/>
      <c r="E157" s="41">
        <v>460980</v>
      </c>
      <c r="F157" s="42">
        <v>217416</v>
      </c>
      <c r="G157" s="42" t="s">
        <v>44</v>
      </c>
      <c r="H157" s="42" t="s">
        <v>38</v>
      </c>
      <c r="I157" s="197"/>
      <c r="J157" s="18" t="s">
        <v>138</v>
      </c>
      <c r="K157" s="18" t="s">
        <v>69</v>
      </c>
      <c r="L157" s="30"/>
      <c r="M157" s="197"/>
      <c r="N157" s="198"/>
    </row>
    <row r="158" spans="1:14" ht="25.5" customHeight="1" x14ac:dyDescent="0.25">
      <c r="A158" s="234"/>
      <c r="B158" s="39" t="s">
        <v>48</v>
      </c>
      <c r="C158" s="40" t="s">
        <v>137</v>
      </c>
      <c r="D158" s="195"/>
      <c r="E158" s="41">
        <v>77808</v>
      </c>
      <c r="F158" s="42">
        <v>217398</v>
      </c>
      <c r="G158" s="42" t="s">
        <v>44</v>
      </c>
      <c r="H158" s="42" t="s">
        <v>38</v>
      </c>
      <c r="I158" s="197"/>
      <c r="J158" s="18" t="s">
        <v>138</v>
      </c>
      <c r="K158" s="18" t="s">
        <v>69</v>
      </c>
      <c r="L158" s="30"/>
      <c r="M158" s="197"/>
      <c r="N158" s="198"/>
    </row>
    <row r="159" spans="1:14" ht="25.5" customHeight="1" x14ac:dyDescent="0.25">
      <c r="A159" s="234"/>
      <c r="B159" s="39" t="s">
        <v>48</v>
      </c>
      <c r="C159" s="40" t="s">
        <v>137</v>
      </c>
      <c r="D159" s="195"/>
      <c r="E159" s="41">
        <v>92997</v>
      </c>
      <c r="F159" s="42">
        <v>217468</v>
      </c>
      <c r="G159" s="42" t="s">
        <v>44</v>
      </c>
      <c r="H159" s="42" t="s">
        <v>38</v>
      </c>
      <c r="I159" s="197"/>
      <c r="J159" s="18" t="s">
        <v>138</v>
      </c>
      <c r="K159" s="18" t="s">
        <v>69</v>
      </c>
      <c r="L159" s="30"/>
      <c r="M159" s="197"/>
      <c r="N159" s="198"/>
    </row>
    <row r="160" spans="1:14" ht="25.5" customHeight="1" x14ac:dyDescent="0.25">
      <c r="A160" s="234"/>
      <c r="B160" s="39" t="s">
        <v>48</v>
      </c>
      <c r="C160" s="40" t="s">
        <v>137</v>
      </c>
      <c r="D160" s="195"/>
      <c r="E160" s="41">
        <v>495027</v>
      </c>
      <c r="F160" s="42">
        <v>217375</v>
      </c>
      <c r="G160" s="42" t="s">
        <v>44</v>
      </c>
      <c r="H160" s="42" t="s">
        <v>38</v>
      </c>
      <c r="I160" s="197"/>
      <c r="J160" s="18" t="s">
        <v>138</v>
      </c>
      <c r="K160" s="18" t="s">
        <v>69</v>
      </c>
      <c r="L160" s="30"/>
      <c r="M160" s="197"/>
      <c r="N160" s="198"/>
    </row>
    <row r="161" spans="1:14" ht="25.5" customHeight="1" x14ac:dyDescent="0.25">
      <c r="A161" s="234"/>
      <c r="B161" s="39" t="s">
        <v>48</v>
      </c>
      <c r="C161" s="40" t="s">
        <v>137</v>
      </c>
      <c r="D161" s="195"/>
      <c r="E161" s="41">
        <v>66678</v>
      </c>
      <c r="F161" s="42">
        <v>217436</v>
      </c>
      <c r="G161" s="42" t="s">
        <v>44</v>
      </c>
      <c r="H161" s="42" t="s">
        <v>38</v>
      </c>
      <c r="I161" s="197"/>
      <c r="J161" s="18" t="s">
        <v>138</v>
      </c>
      <c r="K161" s="18" t="s">
        <v>69</v>
      </c>
      <c r="L161" s="30"/>
      <c r="M161" s="197"/>
      <c r="N161" s="198"/>
    </row>
    <row r="162" spans="1:14" ht="25.5" customHeight="1" x14ac:dyDescent="0.25">
      <c r="A162" s="234"/>
      <c r="B162" s="39" t="s">
        <v>48</v>
      </c>
      <c r="C162" s="40" t="s">
        <v>137</v>
      </c>
      <c r="D162" s="195"/>
      <c r="E162" s="41">
        <v>19035</v>
      </c>
      <c r="F162" s="42">
        <v>217443</v>
      </c>
      <c r="G162" s="42" t="s">
        <v>44</v>
      </c>
      <c r="H162" s="42" t="s">
        <v>38</v>
      </c>
      <c r="I162" s="197"/>
      <c r="J162" s="18" t="s">
        <v>138</v>
      </c>
      <c r="K162" s="18" t="s">
        <v>69</v>
      </c>
      <c r="L162" s="30"/>
      <c r="M162" s="197"/>
      <c r="N162" s="198"/>
    </row>
    <row r="163" spans="1:14" ht="25.5" customHeight="1" x14ac:dyDescent="0.25">
      <c r="A163" s="234"/>
      <c r="B163" s="39" t="s">
        <v>48</v>
      </c>
      <c r="C163" s="40" t="s">
        <v>137</v>
      </c>
      <c r="D163" s="195"/>
      <c r="E163" s="41">
        <v>172224</v>
      </c>
      <c r="F163" s="42">
        <v>217447</v>
      </c>
      <c r="G163" s="42" t="s">
        <v>44</v>
      </c>
      <c r="H163" s="42" t="s">
        <v>38</v>
      </c>
      <c r="I163" s="197"/>
      <c r="J163" s="18" t="s">
        <v>138</v>
      </c>
      <c r="K163" s="18" t="s">
        <v>69</v>
      </c>
      <c r="L163" s="30"/>
      <c r="M163" s="197"/>
      <c r="N163" s="198"/>
    </row>
    <row r="164" spans="1:14" ht="25.5" customHeight="1" x14ac:dyDescent="0.25">
      <c r="A164" s="234"/>
      <c r="B164" s="39" t="s">
        <v>48</v>
      </c>
      <c r="C164" s="40" t="s">
        <v>137</v>
      </c>
      <c r="D164" s="195"/>
      <c r="E164" s="41">
        <v>30236</v>
      </c>
      <c r="F164" s="42">
        <v>217454</v>
      </c>
      <c r="G164" s="42" t="s">
        <v>44</v>
      </c>
      <c r="H164" s="42" t="s">
        <v>38</v>
      </c>
      <c r="I164" s="197"/>
      <c r="J164" s="18" t="s">
        <v>138</v>
      </c>
      <c r="K164" s="18" t="s">
        <v>69</v>
      </c>
      <c r="L164" s="30"/>
      <c r="M164" s="197"/>
      <c r="N164" s="198"/>
    </row>
    <row r="165" spans="1:14" ht="25.5" customHeight="1" x14ac:dyDescent="0.25">
      <c r="A165" s="234"/>
      <c r="B165" s="39" t="s">
        <v>48</v>
      </c>
      <c r="C165" s="40" t="s">
        <v>137</v>
      </c>
      <c r="D165" s="195"/>
      <c r="E165" s="41">
        <v>263952</v>
      </c>
      <c r="F165" s="42">
        <v>217437</v>
      </c>
      <c r="G165" s="42" t="s">
        <v>44</v>
      </c>
      <c r="H165" s="42" t="s">
        <v>38</v>
      </c>
      <c r="I165" s="197"/>
      <c r="J165" s="18" t="s">
        <v>138</v>
      </c>
      <c r="K165" s="18" t="s">
        <v>69</v>
      </c>
      <c r="L165" s="30"/>
      <c r="M165" s="197"/>
      <c r="N165" s="198"/>
    </row>
    <row r="166" spans="1:14" ht="25.5" customHeight="1" x14ac:dyDescent="0.25">
      <c r="A166" s="234"/>
      <c r="B166" s="39" t="s">
        <v>48</v>
      </c>
      <c r="C166" s="40" t="s">
        <v>137</v>
      </c>
      <c r="D166" s="195"/>
      <c r="E166" s="41">
        <v>1881</v>
      </c>
      <c r="F166" s="42">
        <v>217520</v>
      </c>
      <c r="G166" s="42" t="s">
        <v>44</v>
      </c>
      <c r="H166" s="42" t="s">
        <v>38</v>
      </c>
      <c r="I166" s="197"/>
      <c r="J166" s="18" t="s">
        <v>138</v>
      </c>
      <c r="K166" s="18" t="s">
        <v>69</v>
      </c>
      <c r="L166" s="30"/>
      <c r="M166" s="197"/>
      <c r="N166" s="198"/>
    </row>
    <row r="167" spans="1:14" ht="25.5" customHeight="1" x14ac:dyDescent="0.25">
      <c r="A167" s="234"/>
      <c r="B167" s="39" t="s">
        <v>48</v>
      </c>
      <c r="C167" s="40" t="s">
        <v>137</v>
      </c>
      <c r="D167" s="195"/>
      <c r="E167" s="41">
        <v>16342</v>
      </c>
      <c r="F167" s="42">
        <v>217522</v>
      </c>
      <c r="G167" s="42" t="s">
        <v>44</v>
      </c>
      <c r="H167" s="42" t="s">
        <v>38</v>
      </c>
      <c r="I167" s="197"/>
      <c r="J167" s="18" t="s">
        <v>138</v>
      </c>
      <c r="K167" s="18" t="s">
        <v>69</v>
      </c>
      <c r="L167" s="30"/>
      <c r="M167" s="197"/>
      <c r="N167" s="198"/>
    </row>
    <row r="168" spans="1:14" ht="25.5" customHeight="1" x14ac:dyDescent="0.25">
      <c r="A168" s="234"/>
      <c r="B168" s="39" t="s">
        <v>48</v>
      </c>
      <c r="C168" s="40" t="s">
        <v>137</v>
      </c>
      <c r="D168" s="195"/>
      <c r="E168" s="41">
        <v>39723</v>
      </c>
      <c r="F168" s="42">
        <v>217518</v>
      </c>
      <c r="G168" s="42" t="s">
        <v>44</v>
      </c>
      <c r="H168" s="42" t="s">
        <v>38</v>
      </c>
      <c r="I168" s="197"/>
      <c r="J168" s="18" t="s">
        <v>138</v>
      </c>
      <c r="K168" s="18" t="s">
        <v>69</v>
      </c>
      <c r="L168" s="30"/>
      <c r="M168" s="197"/>
      <c r="N168" s="198"/>
    </row>
    <row r="169" spans="1:14" ht="25.5" customHeight="1" x14ac:dyDescent="0.25">
      <c r="A169" s="234"/>
      <c r="B169" s="39" t="s">
        <v>48</v>
      </c>
      <c r="C169" s="40" t="s">
        <v>137</v>
      </c>
      <c r="D169" s="195"/>
      <c r="E169" s="41">
        <v>24079</v>
      </c>
      <c r="F169" s="42">
        <v>217426</v>
      </c>
      <c r="G169" s="42" t="s">
        <v>44</v>
      </c>
      <c r="H169" s="42" t="s">
        <v>38</v>
      </c>
      <c r="I169" s="197"/>
      <c r="J169" s="18" t="s">
        <v>138</v>
      </c>
      <c r="K169" s="18" t="s">
        <v>69</v>
      </c>
      <c r="L169" s="30"/>
      <c r="M169" s="197"/>
      <c r="N169" s="198"/>
    </row>
    <row r="170" spans="1:14" ht="25.5" customHeight="1" x14ac:dyDescent="0.25">
      <c r="A170" s="234"/>
      <c r="B170" s="39" t="s">
        <v>48</v>
      </c>
      <c r="C170" s="40" t="s">
        <v>137</v>
      </c>
      <c r="D170" s="195"/>
      <c r="E170" s="41">
        <v>11763</v>
      </c>
      <c r="F170" s="42">
        <v>217456</v>
      </c>
      <c r="G170" s="42" t="s">
        <v>44</v>
      </c>
      <c r="H170" s="42" t="s">
        <v>38</v>
      </c>
      <c r="I170" s="197"/>
      <c r="J170" s="18" t="s">
        <v>138</v>
      </c>
      <c r="K170" s="18" t="s">
        <v>69</v>
      </c>
      <c r="L170" s="30"/>
      <c r="M170" s="197"/>
      <c r="N170" s="198"/>
    </row>
    <row r="171" spans="1:14" ht="25.5" customHeight="1" x14ac:dyDescent="0.25">
      <c r="A171" s="234"/>
      <c r="B171" s="39" t="s">
        <v>48</v>
      </c>
      <c r="C171" s="40" t="s">
        <v>137</v>
      </c>
      <c r="D171" s="195"/>
      <c r="E171" s="41">
        <v>48845</v>
      </c>
      <c r="F171" s="42">
        <v>217406</v>
      </c>
      <c r="G171" s="42" t="s">
        <v>44</v>
      </c>
      <c r="H171" s="42" t="s">
        <v>38</v>
      </c>
      <c r="I171" s="197"/>
      <c r="J171" s="18" t="s">
        <v>138</v>
      </c>
      <c r="K171" s="18" t="s">
        <v>69</v>
      </c>
      <c r="L171" s="30"/>
      <c r="M171" s="197"/>
      <c r="N171" s="198"/>
    </row>
    <row r="172" spans="1:14" ht="25.5" customHeight="1" x14ac:dyDescent="0.25">
      <c r="A172" s="234"/>
      <c r="B172" s="39" t="s">
        <v>48</v>
      </c>
      <c r="C172" s="40" t="s">
        <v>137</v>
      </c>
      <c r="D172" s="195"/>
      <c r="E172" s="41">
        <v>155729</v>
      </c>
      <c r="F172" s="42">
        <v>217430</v>
      </c>
      <c r="G172" s="42" t="s">
        <v>44</v>
      </c>
      <c r="H172" s="42" t="s">
        <v>38</v>
      </c>
      <c r="I172" s="197"/>
      <c r="J172" s="18" t="s">
        <v>138</v>
      </c>
      <c r="K172" s="18" t="s">
        <v>69</v>
      </c>
      <c r="L172" s="30"/>
      <c r="M172" s="197"/>
      <c r="N172" s="198"/>
    </row>
    <row r="173" spans="1:14" ht="25.5" customHeight="1" x14ac:dyDescent="0.25">
      <c r="A173" s="234"/>
      <c r="B173" s="39" t="s">
        <v>48</v>
      </c>
      <c r="C173" s="40" t="s">
        <v>137</v>
      </c>
      <c r="D173" s="195"/>
      <c r="E173" s="41">
        <v>21454</v>
      </c>
      <c r="F173" s="42">
        <v>217431</v>
      </c>
      <c r="G173" s="42" t="s">
        <v>44</v>
      </c>
      <c r="H173" s="42" t="s">
        <v>38</v>
      </c>
      <c r="I173" s="197"/>
      <c r="J173" s="18" t="s">
        <v>138</v>
      </c>
      <c r="K173" s="18" t="s">
        <v>69</v>
      </c>
      <c r="L173" s="30"/>
      <c r="M173" s="197"/>
      <c r="N173" s="198"/>
    </row>
    <row r="174" spans="1:14" ht="25.5" customHeight="1" x14ac:dyDescent="0.25">
      <c r="A174" s="234"/>
      <c r="B174" s="39" t="s">
        <v>48</v>
      </c>
      <c r="C174" s="40" t="s">
        <v>137</v>
      </c>
      <c r="D174" s="195"/>
      <c r="E174" s="41">
        <v>483348</v>
      </c>
      <c r="F174" s="42">
        <v>217466</v>
      </c>
      <c r="G174" s="42" t="s">
        <v>44</v>
      </c>
      <c r="H174" s="42" t="s">
        <v>38</v>
      </c>
      <c r="I174" s="197"/>
      <c r="J174" s="18" t="s">
        <v>138</v>
      </c>
      <c r="K174" s="18" t="s">
        <v>69</v>
      </c>
      <c r="L174" s="30"/>
      <c r="M174" s="197"/>
      <c r="N174" s="198"/>
    </row>
    <row r="175" spans="1:14" ht="25.5" customHeight="1" x14ac:dyDescent="0.25">
      <c r="A175" s="234"/>
      <c r="B175" s="39" t="s">
        <v>48</v>
      </c>
      <c r="C175" s="40" t="s">
        <v>137</v>
      </c>
      <c r="D175" s="195"/>
      <c r="E175" s="41">
        <v>130572</v>
      </c>
      <c r="F175" s="42">
        <v>217462</v>
      </c>
      <c r="G175" s="42" t="s">
        <v>44</v>
      </c>
      <c r="H175" s="42" t="s">
        <v>38</v>
      </c>
      <c r="I175" s="197"/>
      <c r="J175" s="18" t="s">
        <v>138</v>
      </c>
      <c r="K175" s="18" t="s">
        <v>69</v>
      </c>
      <c r="L175" s="30"/>
      <c r="M175" s="197"/>
      <c r="N175" s="198"/>
    </row>
    <row r="176" spans="1:14" ht="25.5" customHeight="1" x14ac:dyDescent="0.25">
      <c r="A176" s="234"/>
      <c r="B176" s="39" t="s">
        <v>48</v>
      </c>
      <c r="C176" s="40" t="s">
        <v>137</v>
      </c>
      <c r="D176" s="195"/>
      <c r="E176" s="41">
        <v>276354</v>
      </c>
      <c r="F176" s="42">
        <v>217478</v>
      </c>
      <c r="G176" s="42" t="s">
        <v>44</v>
      </c>
      <c r="H176" s="42" t="s">
        <v>38</v>
      </c>
      <c r="I176" s="197"/>
      <c r="J176" s="18" t="s">
        <v>138</v>
      </c>
      <c r="K176" s="18" t="s">
        <v>69</v>
      </c>
      <c r="L176" s="30"/>
      <c r="M176" s="197"/>
      <c r="N176" s="198"/>
    </row>
    <row r="177" spans="1:14" ht="25.5" customHeight="1" x14ac:dyDescent="0.25">
      <c r="A177" s="234"/>
      <c r="B177" s="39" t="s">
        <v>48</v>
      </c>
      <c r="C177" s="40" t="s">
        <v>137</v>
      </c>
      <c r="D177" s="195"/>
      <c r="E177" s="41">
        <v>13776</v>
      </c>
      <c r="F177" s="42">
        <v>217389</v>
      </c>
      <c r="G177" s="42" t="s">
        <v>44</v>
      </c>
      <c r="H177" s="42" t="s">
        <v>38</v>
      </c>
      <c r="I177" s="197"/>
      <c r="J177" s="18" t="s">
        <v>138</v>
      </c>
      <c r="K177" s="18" t="s">
        <v>69</v>
      </c>
      <c r="L177" s="30"/>
      <c r="M177" s="197"/>
      <c r="N177" s="198"/>
    </row>
    <row r="178" spans="1:14" ht="25.5" customHeight="1" x14ac:dyDescent="0.25">
      <c r="A178" s="234"/>
      <c r="B178" s="39" t="s">
        <v>48</v>
      </c>
      <c r="C178" s="40" t="s">
        <v>137</v>
      </c>
      <c r="D178" s="195"/>
      <c r="E178" s="41">
        <v>9280</v>
      </c>
      <c r="F178" s="42">
        <v>217403</v>
      </c>
      <c r="G178" s="42" t="s">
        <v>44</v>
      </c>
      <c r="H178" s="42" t="s">
        <v>38</v>
      </c>
      <c r="I178" s="197"/>
      <c r="J178" s="18" t="s">
        <v>138</v>
      </c>
      <c r="K178" s="18" t="s">
        <v>69</v>
      </c>
      <c r="L178" s="30"/>
      <c r="M178" s="197"/>
      <c r="N178" s="198"/>
    </row>
    <row r="179" spans="1:14" ht="25.5" customHeight="1" x14ac:dyDescent="0.25">
      <c r="A179" s="234"/>
      <c r="B179" s="39" t="s">
        <v>48</v>
      </c>
      <c r="C179" s="40" t="s">
        <v>137</v>
      </c>
      <c r="D179" s="195"/>
      <c r="E179" s="41">
        <v>20000</v>
      </c>
      <c r="F179" s="42">
        <v>217444</v>
      </c>
      <c r="G179" s="42" t="s">
        <v>44</v>
      </c>
      <c r="H179" s="42" t="s">
        <v>38</v>
      </c>
      <c r="I179" s="197"/>
      <c r="J179" s="18" t="s">
        <v>138</v>
      </c>
      <c r="K179" s="18" t="s">
        <v>69</v>
      </c>
      <c r="L179" s="30"/>
      <c r="M179" s="197"/>
      <c r="N179" s="198"/>
    </row>
    <row r="180" spans="1:14" ht="25.5" customHeight="1" x14ac:dyDescent="0.25">
      <c r="A180" s="234"/>
      <c r="B180" s="39" t="s">
        <v>48</v>
      </c>
      <c r="C180" s="40" t="s">
        <v>137</v>
      </c>
      <c r="D180" s="195"/>
      <c r="E180" s="41">
        <v>34800</v>
      </c>
      <c r="F180" s="42">
        <v>217409</v>
      </c>
      <c r="G180" s="42" t="s">
        <v>44</v>
      </c>
      <c r="H180" s="42" t="s">
        <v>38</v>
      </c>
      <c r="I180" s="197"/>
      <c r="J180" s="18" t="s">
        <v>138</v>
      </c>
      <c r="K180" s="18" t="s">
        <v>69</v>
      </c>
      <c r="L180" s="30"/>
      <c r="M180" s="197"/>
      <c r="N180" s="198"/>
    </row>
    <row r="181" spans="1:14" ht="25.5" customHeight="1" x14ac:dyDescent="0.25">
      <c r="A181" s="234"/>
      <c r="B181" s="39" t="s">
        <v>48</v>
      </c>
      <c r="C181" s="40" t="s">
        <v>137</v>
      </c>
      <c r="D181" s="195"/>
      <c r="E181" s="41">
        <v>26208</v>
      </c>
      <c r="F181" s="42">
        <v>217424</v>
      </c>
      <c r="G181" s="42" t="s">
        <v>44</v>
      </c>
      <c r="H181" s="42" t="s">
        <v>38</v>
      </c>
      <c r="I181" s="197"/>
      <c r="J181" s="18" t="s">
        <v>138</v>
      </c>
      <c r="K181" s="18" t="s">
        <v>69</v>
      </c>
      <c r="L181" s="30"/>
      <c r="M181" s="197"/>
      <c r="N181" s="198"/>
    </row>
    <row r="182" spans="1:14" ht="25.5" customHeight="1" x14ac:dyDescent="0.25">
      <c r="A182" s="234"/>
      <c r="B182" s="39" t="s">
        <v>48</v>
      </c>
      <c r="C182" s="40" t="s">
        <v>137</v>
      </c>
      <c r="D182" s="195"/>
      <c r="E182" s="41">
        <v>176149</v>
      </c>
      <c r="F182" s="42">
        <v>217423</v>
      </c>
      <c r="G182" s="42" t="s">
        <v>44</v>
      </c>
      <c r="H182" s="42" t="s">
        <v>38</v>
      </c>
      <c r="I182" s="197"/>
      <c r="J182" s="18" t="s">
        <v>138</v>
      </c>
      <c r="K182" s="18" t="s">
        <v>69</v>
      </c>
      <c r="L182" s="30"/>
      <c r="M182" s="197"/>
      <c r="N182" s="198"/>
    </row>
    <row r="183" spans="1:14" ht="25.5" customHeight="1" x14ac:dyDescent="0.25">
      <c r="A183" s="234"/>
      <c r="B183" s="39" t="s">
        <v>48</v>
      </c>
      <c r="C183" s="40" t="s">
        <v>137</v>
      </c>
      <c r="D183" s="195"/>
      <c r="E183" s="41">
        <v>40145</v>
      </c>
      <c r="F183" s="42">
        <v>217465</v>
      </c>
      <c r="G183" s="42" t="s">
        <v>44</v>
      </c>
      <c r="H183" s="42" t="s">
        <v>38</v>
      </c>
      <c r="I183" s="197"/>
      <c r="J183" s="18" t="s">
        <v>138</v>
      </c>
      <c r="K183" s="18" t="s">
        <v>69</v>
      </c>
      <c r="L183" s="30"/>
      <c r="M183" s="197"/>
      <c r="N183" s="198"/>
    </row>
    <row r="184" spans="1:14" ht="25.5" customHeight="1" x14ac:dyDescent="0.25">
      <c r="A184" s="234"/>
      <c r="B184" s="39" t="s">
        <v>48</v>
      </c>
      <c r="C184" s="40" t="s">
        <v>137</v>
      </c>
      <c r="D184" s="195"/>
      <c r="E184" s="41">
        <v>74300</v>
      </c>
      <c r="F184" s="42">
        <v>217418</v>
      </c>
      <c r="G184" s="42" t="s">
        <v>44</v>
      </c>
      <c r="H184" s="42" t="s">
        <v>38</v>
      </c>
      <c r="I184" s="197"/>
      <c r="J184" s="18" t="s">
        <v>138</v>
      </c>
      <c r="K184" s="18" t="s">
        <v>69</v>
      </c>
      <c r="L184" s="30"/>
      <c r="M184" s="197"/>
      <c r="N184" s="198"/>
    </row>
    <row r="185" spans="1:14" ht="25.5" customHeight="1" x14ac:dyDescent="0.25">
      <c r="A185" s="234"/>
      <c r="B185" s="39" t="s">
        <v>48</v>
      </c>
      <c r="C185" s="40" t="s">
        <v>137</v>
      </c>
      <c r="D185" s="195"/>
      <c r="E185" s="41">
        <v>30000</v>
      </c>
      <c r="F185" s="42">
        <v>228089</v>
      </c>
      <c r="G185" s="42" t="s">
        <v>26</v>
      </c>
      <c r="H185" s="42" t="s">
        <v>38</v>
      </c>
      <c r="I185" s="197"/>
      <c r="J185" s="18" t="s">
        <v>138</v>
      </c>
      <c r="K185" s="18" t="s">
        <v>69</v>
      </c>
      <c r="L185" s="30"/>
      <c r="M185" s="197"/>
      <c r="N185" s="198"/>
    </row>
    <row r="186" spans="1:14" ht="25.5" customHeight="1" x14ac:dyDescent="0.25">
      <c r="A186" s="234"/>
      <c r="B186" s="39" t="s">
        <v>48</v>
      </c>
      <c r="C186" s="40" t="s">
        <v>137</v>
      </c>
      <c r="D186" s="195"/>
      <c r="E186" s="41">
        <v>46208</v>
      </c>
      <c r="F186" s="42">
        <v>228116</v>
      </c>
      <c r="G186" s="42" t="s">
        <v>26</v>
      </c>
      <c r="H186" s="42" t="s">
        <v>38</v>
      </c>
      <c r="I186" s="197"/>
      <c r="J186" s="18" t="s">
        <v>138</v>
      </c>
      <c r="K186" s="18" t="s">
        <v>69</v>
      </c>
      <c r="L186" s="30"/>
      <c r="M186" s="197"/>
      <c r="N186" s="198"/>
    </row>
    <row r="187" spans="1:14" ht="25.5" customHeight="1" x14ac:dyDescent="0.25">
      <c r="A187" s="234"/>
      <c r="B187" s="39" t="s">
        <v>48</v>
      </c>
      <c r="C187" s="40" t="s">
        <v>137</v>
      </c>
      <c r="D187" s="195"/>
      <c r="E187" s="41">
        <v>46900</v>
      </c>
      <c r="F187" s="42">
        <v>228070</v>
      </c>
      <c r="G187" s="42" t="s">
        <v>26</v>
      </c>
      <c r="H187" s="42" t="s">
        <v>38</v>
      </c>
      <c r="I187" s="197"/>
      <c r="J187" s="18" t="s">
        <v>138</v>
      </c>
      <c r="K187" s="18" t="s">
        <v>69</v>
      </c>
      <c r="L187" s="30"/>
      <c r="M187" s="197"/>
      <c r="N187" s="198"/>
    </row>
    <row r="188" spans="1:14" ht="25.5" customHeight="1" x14ac:dyDescent="0.25">
      <c r="A188" s="234"/>
      <c r="B188" s="39" t="s">
        <v>48</v>
      </c>
      <c r="C188" s="40" t="s">
        <v>137</v>
      </c>
      <c r="D188" s="195"/>
      <c r="E188" s="41">
        <v>2732508</v>
      </c>
      <c r="F188" s="42">
        <v>228173</v>
      </c>
      <c r="G188" s="42" t="s">
        <v>26</v>
      </c>
      <c r="H188" s="42" t="s">
        <v>38</v>
      </c>
      <c r="I188" s="197"/>
      <c r="J188" s="18" t="s">
        <v>138</v>
      </c>
      <c r="K188" s="18" t="s">
        <v>69</v>
      </c>
      <c r="L188" s="30"/>
      <c r="M188" s="197"/>
      <c r="N188" s="198"/>
    </row>
    <row r="189" spans="1:14" ht="25.5" customHeight="1" x14ac:dyDescent="0.25">
      <c r="A189" s="234"/>
      <c r="B189" s="39" t="s">
        <v>48</v>
      </c>
      <c r="C189" s="40" t="s">
        <v>137</v>
      </c>
      <c r="D189" s="196"/>
      <c r="E189" s="41">
        <v>80000</v>
      </c>
      <c r="F189" s="42">
        <v>232647</v>
      </c>
      <c r="G189" s="42" t="s">
        <v>71</v>
      </c>
      <c r="H189" s="42" t="s">
        <v>38</v>
      </c>
      <c r="I189" s="197"/>
      <c r="J189" s="18" t="s">
        <v>138</v>
      </c>
      <c r="K189" s="18" t="s">
        <v>69</v>
      </c>
      <c r="L189" s="30"/>
      <c r="M189" s="197"/>
      <c r="N189" s="198"/>
    </row>
    <row r="190" spans="1:14" ht="25.5" customHeight="1" x14ac:dyDescent="0.25">
      <c r="A190" s="234"/>
      <c r="B190" s="43"/>
      <c r="C190" s="39" t="s">
        <v>28</v>
      </c>
      <c r="D190" s="43"/>
      <c r="E190" s="41">
        <f>SUM(E147:E189)</f>
        <v>23052259</v>
      </c>
      <c r="F190" s="199"/>
      <c r="G190" s="199"/>
      <c r="H190" s="199"/>
      <c r="I190" s="197"/>
      <c r="J190" s="93"/>
      <c r="K190" s="94"/>
      <c r="L190" s="30"/>
      <c r="M190" s="197"/>
      <c r="N190" s="198"/>
    </row>
    <row r="191" spans="1:14" ht="25.5" customHeight="1" x14ac:dyDescent="0.25">
      <c r="A191" s="234"/>
      <c r="B191" s="95" t="s">
        <v>29</v>
      </c>
      <c r="C191" s="96" t="s">
        <v>143</v>
      </c>
      <c r="D191" s="189">
        <v>40000000</v>
      </c>
      <c r="E191" s="97">
        <v>2452780</v>
      </c>
      <c r="F191" s="98" t="s">
        <v>107</v>
      </c>
      <c r="G191" s="98" t="s">
        <v>34</v>
      </c>
      <c r="H191" s="98" t="s">
        <v>144</v>
      </c>
      <c r="I191" s="189">
        <f>D191-E195</f>
        <v>1</v>
      </c>
      <c r="J191" s="29" t="s">
        <v>145</v>
      </c>
      <c r="K191" s="29" t="s">
        <v>26</v>
      </c>
      <c r="L191" s="30"/>
      <c r="M191" s="189"/>
      <c r="N191" s="191"/>
    </row>
    <row r="192" spans="1:14" ht="48.75" customHeight="1" x14ac:dyDescent="0.25">
      <c r="A192" s="234"/>
      <c r="B192" s="95" t="s">
        <v>29</v>
      </c>
      <c r="C192" s="96" t="s">
        <v>143</v>
      </c>
      <c r="D192" s="189"/>
      <c r="E192" s="97">
        <v>13456220</v>
      </c>
      <c r="F192" s="98" t="s">
        <v>107</v>
      </c>
      <c r="G192" s="98" t="s">
        <v>34</v>
      </c>
      <c r="H192" s="98" t="s">
        <v>141</v>
      </c>
      <c r="I192" s="189"/>
      <c r="J192" s="29" t="s">
        <v>145</v>
      </c>
      <c r="K192" s="29" t="s">
        <v>26</v>
      </c>
      <c r="L192" s="30"/>
      <c r="M192" s="189"/>
      <c r="N192" s="191"/>
    </row>
    <row r="193" spans="1:14" ht="25.5" customHeight="1" x14ac:dyDescent="0.25">
      <c r="A193" s="234"/>
      <c r="B193" s="95" t="s">
        <v>29</v>
      </c>
      <c r="C193" s="96" t="s">
        <v>143</v>
      </c>
      <c r="D193" s="189"/>
      <c r="E193" s="97">
        <v>15699449</v>
      </c>
      <c r="F193" s="98">
        <v>208164</v>
      </c>
      <c r="G193" s="98" t="s">
        <v>24</v>
      </c>
      <c r="H193" s="98" t="s">
        <v>20</v>
      </c>
      <c r="I193" s="189"/>
      <c r="J193" s="29" t="s">
        <v>146</v>
      </c>
      <c r="K193" s="29" t="s">
        <v>71</v>
      </c>
      <c r="L193" s="30"/>
      <c r="M193" s="189"/>
      <c r="N193" s="191"/>
    </row>
    <row r="194" spans="1:14" ht="25.5" customHeight="1" x14ac:dyDescent="0.25">
      <c r="A194" s="234"/>
      <c r="B194" s="95" t="s">
        <v>29</v>
      </c>
      <c r="C194" s="96" t="s">
        <v>143</v>
      </c>
      <c r="D194" s="189"/>
      <c r="E194" s="97">
        <v>8391550</v>
      </c>
      <c r="F194" s="98">
        <v>208175</v>
      </c>
      <c r="G194" s="98" t="s">
        <v>24</v>
      </c>
      <c r="H194" s="98" t="s">
        <v>20</v>
      </c>
      <c r="I194" s="189"/>
      <c r="J194" s="29" t="s">
        <v>146</v>
      </c>
      <c r="K194" s="29" t="s">
        <v>71</v>
      </c>
      <c r="L194" s="30"/>
      <c r="M194" s="189"/>
      <c r="N194" s="191"/>
    </row>
    <row r="195" spans="1:14" ht="25.5" customHeight="1" thickBot="1" x14ac:dyDescent="0.3">
      <c r="A195" s="234"/>
      <c r="B195" s="99"/>
      <c r="C195" s="100" t="s">
        <v>28</v>
      </c>
      <c r="D195" s="99"/>
      <c r="E195" s="101">
        <f>SUM(E191:E194)</f>
        <v>39999999</v>
      </c>
      <c r="F195" s="200"/>
      <c r="G195" s="200"/>
      <c r="H195" s="200"/>
      <c r="I195" s="190"/>
      <c r="J195" s="102"/>
      <c r="K195" s="103"/>
      <c r="L195" s="104"/>
      <c r="M195" s="190"/>
      <c r="N195" s="192"/>
    </row>
    <row r="196" spans="1:14" ht="27.75" customHeight="1" x14ac:dyDescent="0.25">
      <c r="A196" s="234"/>
      <c r="B196" s="105" t="s">
        <v>29</v>
      </c>
      <c r="C196" s="106" t="s">
        <v>147</v>
      </c>
      <c r="D196" s="184">
        <v>20000000</v>
      </c>
      <c r="E196" s="107">
        <v>400000</v>
      </c>
      <c r="F196" s="108">
        <v>255622</v>
      </c>
      <c r="G196" s="108" t="s">
        <v>32</v>
      </c>
      <c r="H196" s="108" t="s">
        <v>38</v>
      </c>
      <c r="I196" s="184">
        <f>D196-E200</f>
        <v>1000000</v>
      </c>
      <c r="J196" s="108" t="s">
        <v>148</v>
      </c>
      <c r="K196" s="108" t="s">
        <v>74</v>
      </c>
      <c r="L196" s="186" t="s">
        <v>23</v>
      </c>
      <c r="M196" s="189"/>
      <c r="N196" s="191"/>
    </row>
    <row r="197" spans="1:14" ht="27.75" customHeight="1" x14ac:dyDescent="0.25">
      <c r="A197" s="234"/>
      <c r="B197" s="105" t="s">
        <v>29</v>
      </c>
      <c r="C197" s="106" t="s">
        <v>147</v>
      </c>
      <c r="D197" s="184"/>
      <c r="E197" s="107">
        <v>14800000</v>
      </c>
      <c r="F197" s="108">
        <v>268512</v>
      </c>
      <c r="G197" s="108" t="s">
        <v>111</v>
      </c>
      <c r="H197" s="108" t="s">
        <v>38</v>
      </c>
      <c r="I197" s="184"/>
      <c r="J197" s="108" t="s">
        <v>149</v>
      </c>
      <c r="K197" s="108" t="s">
        <v>150</v>
      </c>
      <c r="L197" s="187"/>
      <c r="M197" s="189"/>
      <c r="N197" s="191"/>
    </row>
    <row r="198" spans="1:14" ht="25.5" customHeight="1" x14ac:dyDescent="0.25">
      <c r="A198" s="234"/>
      <c r="B198" s="105" t="s">
        <v>29</v>
      </c>
      <c r="C198" s="106" t="s">
        <v>147</v>
      </c>
      <c r="D198" s="184"/>
      <c r="E198" s="32">
        <v>3800000</v>
      </c>
      <c r="F198" s="33">
        <v>305731</v>
      </c>
      <c r="G198" s="33" t="s">
        <v>27</v>
      </c>
      <c r="H198" s="33" t="s">
        <v>20</v>
      </c>
      <c r="I198" s="184"/>
      <c r="J198" s="108"/>
      <c r="K198" s="108"/>
      <c r="L198" s="187"/>
      <c r="M198" s="189"/>
      <c r="N198" s="191"/>
    </row>
    <row r="199" spans="1:14" ht="25.5" customHeight="1" x14ac:dyDescent="0.25">
      <c r="A199" s="234"/>
      <c r="B199" s="105" t="s">
        <v>29</v>
      </c>
      <c r="C199" s="106" t="s">
        <v>147</v>
      </c>
      <c r="D199" s="184"/>
      <c r="E199" s="107"/>
      <c r="F199" s="108"/>
      <c r="G199" s="108"/>
      <c r="H199" s="108"/>
      <c r="I199" s="184"/>
      <c r="J199" s="108"/>
      <c r="K199" s="108"/>
      <c r="L199" s="187"/>
      <c r="M199" s="189"/>
      <c r="N199" s="191"/>
    </row>
    <row r="200" spans="1:14" ht="25.5" customHeight="1" thickBot="1" x14ac:dyDescent="0.3">
      <c r="A200" s="235"/>
      <c r="B200" s="109"/>
      <c r="C200" s="110" t="s">
        <v>28</v>
      </c>
      <c r="D200" s="111"/>
      <c r="E200" s="112">
        <f>SUM(E196:E199)</f>
        <v>19000000</v>
      </c>
      <c r="F200" s="193"/>
      <c r="G200" s="193"/>
      <c r="H200" s="193"/>
      <c r="I200" s="185"/>
      <c r="J200" s="113"/>
      <c r="K200" s="114"/>
      <c r="L200" s="188"/>
      <c r="M200" s="190"/>
      <c r="N200" s="192"/>
    </row>
    <row r="201" spans="1:14" ht="63.75" customHeight="1" thickBot="1" x14ac:dyDescent="0.3">
      <c r="A201" s="176" t="s">
        <v>28</v>
      </c>
      <c r="B201" s="177"/>
      <c r="C201" s="177"/>
      <c r="D201" s="115">
        <f>SUM(D4:D199)</f>
        <v>310000000</v>
      </c>
      <c r="E201" s="115">
        <f>E200+E195+E190+E146+E144+E142+E92+E85+E68+E62+E59+E54+E36+E32+E19+E7</f>
        <v>253717661</v>
      </c>
      <c r="F201" s="116"/>
      <c r="G201" s="116"/>
      <c r="H201" s="116"/>
      <c r="I201" s="117">
        <f>SUM(I4:I195)</f>
        <v>55282339</v>
      </c>
      <c r="J201" s="118"/>
      <c r="K201" s="119"/>
      <c r="L201" s="118"/>
      <c r="M201" s="117">
        <f>SUM(M4:M194)</f>
        <v>21293438</v>
      </c>
      <c r="N201" s="117">
        <f>SUM(N4:N194)</f>
        <v>-11673616</v>
      </c>
    </row>
    <row r="202" spans="1:14" ht="25.5" customHeight="1" x14ac:dyDescent="0.25">
      <c r="A202" s="178" t="s">
        <v>151</v>
      </c>
      <c r="B202" s="179"/>
      <c r="C202" s="179"/>
      <c r="D202" s="179"/>
      <c r="E202" s="180">
        <v>253717661</v>
      </c>
      <c r="F202" s="180"/>
      <c r="G202" s="180"/>
      <c r="H202" s="180"/>
      <c r="I202" s="181"/>
      <c r="J202" s="120"/>
    </row>
    <row r="203" spans="1:14" ht="25.5" customHeight="1" thickBot="1" x14ac:dyDescent="0.8">
      <c r="A203" s="172" t="s">
        <v>152</v>
      </c>
      <c r="B203" s="173"/>
      <c r="C203" s="173"/>
      <c r="D203" s="173"/>
      <c r="E203" s="174">
        <f>E201-E202</f>
        <v>0</v>
      </c>
      <c r="F203" s="174"/>
      <c r="G203" s="174"/>
      <c r="H203" s="174"/>
      <c r="I203" s="175"/>
      <c r="J203" s="120"/>
      <c r="M203" s="120"/>
    </row>
    <row r="204" spans="1:14" ht="25.5" customHeight="1" x14ac:dyDescent="0.25">
      <c r="A204" s="182" t="s">
        <v>153</v>
      </c>
      <c r="B204" s="183"/>
      <c r="C204" s="183"/>
      <c r="D204" s="183"/>
      <c r="E204" s="180">
        <v>253717661</v>
      </c>
      <c r="F204" s="180"/>
      <c r="G204" s="180"/>
      <c r="H204" s="180"/>
      <c r="I204" s="181"/>
    </row>
    <row r="205" spans="1:14" ht="25.5" customHeight="1" thickBot="1" x14ac:dyDescent="0.8">
      <c r="A205" s="172" t="s">
        <v>154</v>
      </c>
      <c r="B205" s="173"/>
      <c r="C205" s="173"/>
      <c r="D205" s="173"/>
      <c r="E205" s="174">
        <f>E201-E204</f>
        <v>0</v>
      </c>
      <c r="F205" s="174"/>
      <c r="G205" s="174"/>
      <c r="H205" s="174"/>
      <c r="I205" s="175"/>
      <c r="J205" s="120"/>
      <c r="M205" s="120"/>
    </row>
    <row r="206" spans="1:14" ht="48.75" customHeight="1" x14ac:dyDescent="0.25">
      <c r="I206" s="120"/>
    </row>
    <row r="207" spans="1:14" ht="48.75" customHeight="1" x14ac:dyDescent="0.25">
      <c r="L207" s="1">
        <v>8000000</v>
      </c>
    </row>
    <row r="208" spans="1:14" ht="48.75" customHeight="1" x14ac:dyDescent="0.25">
      <c r="L208" s="1">
        <f>SUM(L204:L207)</f>
        <v>8000000</v>
      </c>
    </row>
    <row r="209" ht="48.75" customHeight="1" x14ac:dyDescent="0.25"/>
    <row r="210" ht="48.75" customHeight="1" x14ac:dyDescent="0.25"/>
    <row r="211" ht="48.75" customHeight="1" x14ac:dyDescent="0.25"/>
    <row r="212" ht="48.75" customHeight="1" x14ac:dyDescent="0.25"/>
    <row r="213" ht="48.75" customHeight="1" x14ac:dyDescent="0.25"/>
  </sheetData>
  <autoFilter ref="A3:N208"/>
  <mergeCells count="82">
    <mergeCell ref="A1:I1"/>
    <mergeCell ref="A4:A200"/>
    <mergeCell ref="D4:D6"/>
    <mergeCell ref="I4:I6"/>
    <mergeCell ref="L4:L5"/>
    <mergeCell ref="D8:D18"/>
    <mergeCell ref="I8:I19"/>
    <mergeCell ref="D33:D35"/>
    <mergeCell ref="I33:I36"/>
    <mergeCell ref="L33:L34"/>
    <mergeCell ref="F36:H36"/>
    <mergeCell ref="D37:D54"/>
    <mergeCell ref="I37:I54"/>
    <mergeCell ref="D69:D84"/>
    <mergeCell ref="I69:I85"/>
    <mergeCell ref="I145:I146"/>
    <mergeCell ref="M8:M19"/>
    <mergeCell ref="N8:N19"/>
    <mergeCell ref="D20:D31"/>
    <mergeCell ref="I20:I32"/>
    <mergeCell ref="M20:M32"/>
    <mergeCell ref="N20:N32"/>
    <mergeCell ref="M37:M54"/>
    <mergeCell ref="N37:N54"/>
    <mergeCell ref="F54:H54"/>
    <mergeCell ref="D60:D61"/>
    <mergeCell ref="I60:I62"/>
    <mergeCell ref="M60:M62"/>
    <mergeCell ref="N60:N62"/>
    <mergeCell ref="F62:H62"/>
    <mergeCell ref="D55:D58"/>
    <mergeCell ref="I55:I59"/>
    <mergeCell ref="M55:M59"/>
    <mergeCell ref="N55:N59"/>
    <mergeCell ref="F59:H59"/>
    <mergeCell ref="M69:M85"/>
    <mergeCell ref="N69:N85"/>
    <mergeCell ref="F85:H85"/>
    <mergeCell ref="D63:D67"/>
    <mergeCell ref="I63:I68"/>
    <mergeCell ref="M63:M68"/>
    <mergeCell ref="N63:N68"/>
    <mergeCell ref="F68:H68"/>
    <mergeCell ref="M145:M146"/>
    <mergeCell ref="N145:N146"/>
    <mergeCell ref="F146:H146"/>
    <mergeCell ref="D86:D91"/>
    <mergeCell ref="I86:I92"/>
    <mergeCell ref="F92:H92"/>
    <mergeCell ref="D93:D142"/>
    <mergeCell ref="I93:I142"/>
    <mergeCell ref="M93:M132"/>
    <mergeCell ref="N93:N132"/>
    <mergeCell ref="F142:H142"/>
    <mergeCell ref="I143:I144"/>
    <mergeCell ref="M143:M144"/>
    <mergeCell ref="N143:N144"/>
    <mergeCell ref="D191:D194"/>
    <mergeCell ref="I191:I195"/>
    <mergeCell ref="M191:M195"/>
    <mergeCell ref="N191:N195"/>
    <mergeCell ref="F195:H195"/>
    <mergeCell ref="D147:D189"/>
    <mergeCell ref="I147:I190"/>
    <mergeCell ref="M147:M190"/>
    <mergeCell ref="N147:N190"/>
    <mergeCell ref="F190:H190"/>
    <mergeCell ref="D196:D199"/>
    <mergeCell ref="I196:I200"/>
    <mergeCell ref="L196:L200"/>
    <mergeCell ref="M196:M200"/>
    <mergeCell ref="N196:N200"/>
    <mergeCell ref="F200:H200"/>
    <mergeCell ref="A205:D205"/>
    <mergeCell ref="E205:I205"/>
    <mergeCell ref="A201:C201"/>
    <mergeCell ref="A202:D202"/>
    <mergeCell ref="E202:I202"/>
    <mergeCell ref="A203:D203"/>
    <mergeCell ref="E203:I203"/>
    <mergeCell ref="A204:D204"/>
    <mergeCell ref="E204:I204"/>
  </mergeCells>
  <pageMargins left="0.23622047244094491" right="0.23622047244094491" top="0.23622047244094491" bottom="0.15748031496062992" header="0.15748031496062992" footer="0.15748031496062992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981004</vt:lpstr>
      <vt:lpstr>980627 (2)</vt:lpstr>
      <vt:lpstr>980627</vt:lpstr>
      <vt:lpstr>'980627'!Print_Area</vt:lpstr>
      <vt:lpstr>'980627 (2)'!Print_Area</vt:lpstr>
      <vt:lpstr>'981004'!Print_Area</vt:lpstr>
      <vt:lpstr>'980627'!Print_Titles</vt:lpstr>
      <vt:lpstr>'980627 (2)'!Print_Titles</vt:lpstr>
      <vt:lpstr>'981004'!Print_Titles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سمیه تبریزی</dc:creator>
  <cp:lastModifiedBy>maryam ferdooni</cp:lastModifiedBy>
  <cp:lastPrinted>2019-12-25T09:15:27Z</cp:lastPrinted>
  <dcterms:created xsi:type="dcterms:W3CDTF">2019-09-21T11:03:12Z</dcterms:created>
  <dcterms:modified xsi:type="dcterms:W3CDTF">2021-06-12T09:29:33Z</dcterms:modified>
</cp:coreProperties>
</file>